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LL\OPUS B\Jamkrida\Design Dev\"/>
    </mc:Choice>
  </mc:AlternateContent>
  <xr:revisionPtr revIDLastSave="0" documentId="13_ncr:1_{7760984F-12F4-4592-B297-A9D705D5A8BF}" xr6:coauthVersionLast="47" xr6:coauthVersionMax="47" xr10:uidLastSave="{00000000-0000-0000-0000-000000000000}"/>
  <bookViews>
    <workbookView xWindow="810" yWindow="-120" windowWidth="19800" windowHeight="11760" xr2:uid="{41CBF2BA-EAE7-4071-B06C-CE6FA7391583}"/>
  </bookViews>
  <sheets>
    <sheet name="Penjaminan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D26" i="1"/>
  <c r="D27" i="1"/>
  <c r="D28" i="1"/>
  <c r="D25" i="1"/>
  <c r="M12" i="1" l="1"/>
  <c r="N12" i="1" s="1"/>
  <c r="M13" i="1"/>
  <c r="N13" i="1" s="1"/>
  <c r="M14" i="1"/>
  <c r="N14" i="1" s="1"/>
  <c r="M11" i="1"/>
  <c r="N11" i="1" s="1"/>
  <c r="K12" i="1"/>
  <c r="K13" i="1"/>
  <c r="K14" i="1"/>
  <c r="K11" i="1"/>
  <c r="L11" i="1" s="1"/>
  <c r="T12" i="1"/>
  <c r="U12" i="1" s="1"/>
  <c r="T13" i="1"/>
  <c r="U13" i="1" s="1"/>
  <c r="T14" i="1"/>
  <c r="U14" i="1" s="1"/>
  <c r="T11" i="1"/>
  <c r="Q12" i="1"/>
  <c r="F26" i="1" s="1"/>
  <c r="Q13" i="1"/>
  <c r="F27" i="1" s="1"/>
  <c r="Q14" i="1"/>
  <c r="F28" i="1" s="1"/>
  <c r="Q11" i="1"/>
  <c r="F25" i="1" s="1"/>
  <c r="G12" i="1"/>
  <c r="G14" i="1"/>
  <c r="G11" i="1"/>
  <c r="F12" i="1"/>
  <c r="F13" i="1"/>
  <c r="F14" i="1"/>
  <c r="F11" i="1"/>
  <c r="E12" i="1"/>
  <c r="E13" i="1"/>
  <c r="E14" i="1"/>
  <c r="E11" i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D12" i="1"/>
  <c r="G26" i="1" s="1"/>
  <c r="D13" i="1"/>
  <c r="G27" i="1" s="1"/>
  <c r="D14" i="1"/>
  <c r="G28" i="1" s="1"/>
  <c r="D11" i="1"/>
  <c r="G25" i="1" s="1"/>
  <c r="C12" i="1"/>
  <c r="C13" i="1"/>
  <c r="C14" i="1"/>
  <c r="C11" i="1"/>
  <c r="E28" i="1" l="1"/>
  <c r="C28" i="1"/>
  <c r="P37" i="1"/>
  <c r="P45" i="1"/>
  <c r="P53" i="1"/>
  <c r="P56" i="1"/>
  <c r="P41" i="1"/>
  <c r="P49" i="1"/>
  <c r="P38" i="1"/>
  <c r="P46" i="1"/>
  <c r="P54" i="1"/>
  <c r="P40" i="1"/>
  <c r="P48" i="1"/>
  <c r="P35" i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P36" i="1"/>
  <c r="P39" i="1"/>
  <c r="P47" i="1"/>
  <c r="P55" i="1"/>
  <c r="P57" i="1"/>
  <c r="P52" i="1"/>
  <c r="P42" i="1"/>
  <c r="P50" i="1"/>
  <c r="P58" i="1"/>
  <c r="P43" i="1"/>
  <c r="P51" i="1"/>
  <c r="P59" i="1"/>
  <c r="P44" i="1"/>
  <c r="C26" i="1"/>
  <c r="E26" i="1"/>
  <c r="J37" i="1"/>
  <c r="J45" i="1"/>
  <c r="J53" i="1"/>
  <c r="J61" i="1"/>
  <c r="J69" i="1"/>
  <c r="J48" i="1"/>
  <c r="J57" i="1"/>
  <c r="J36" i="1"/>
  <c r="J68" i="1"/>
  <c r="J38" i="1"/>
  <c r="J46" i="1"/>
  <c r="J54" i="1"/>
  <c r="J62" i="1"/>
  <c r="J70" i="1"/>
  <c r="J40" i="1"/>
  <c r="J56" i="1"/>
  <c r="J49" i="1"/>
  <c r="J60" i="1"/>
  <c r="J39" i="1"/>
  <c r="J47" i="1"/>
  <c r="J55" i="1"/>
  <c r="J63" i="1"/>
  <c r="J35" i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J64" i="1"/>
  <c r="J41" i="1"/>
  <c r="J65" i="1"/>
  <c r="J52" i="1"/>
  <c r="J42" i="1"/>
  <c r="J50" i="1"/>
  <c r="J58" i="1"/>
  <c r="J66" i="1"/>
  <c r="J43" i="1"/>
  <c r="J51" i="1"/>
  <c r="J59" i="1"/>
  <c r="J67" i="1"/>
  <c r="J44" i="1"/>
  <c r="V36" i="1"/>
  <c r="V44" i="1"/>
  <c r="V52" i="1"/>
  <c r="V60" i="1"/>
  <c r="V68" i="1"/>
  <c r="V76" i="1"/>
  <c r="V84" i="1"/>
  <c r="V92" i="1"/>
  <c r="V71" i="1"/>
  <c r="V48" i="1"/>
  <c r="V64" i="1"/>
  <c r="V80" i="1"/>
  <c r="V51" i="1"/>
  <c r="V91" i="1"/>
  <c r="V37" i="1"/>
  <c r="V45" i="1"/>
  <c r="V53" i="1"/>
  <c r="V61" i="1"/>
  <c r="V69" i="1"/>
  <c r="V77" i="1"/>
  <c r="V85" i="1"/>
  <c r="V93" i="1"/>
  <c r="V47" i="1"/>
  <c r="V88" i="1"/>
  <c r="V67" i="1"/>
  <c r="V75" i="1"/>
  <c r="V38" i="1"/>
  <c r="V46" i="1"/>
  <c r="V54" i="1"/>
  <c r="V62" i="1"/>
  <c r="V70" i="1"/>
  <c r="V78" i="1"/>
  <c r="V86" i="1"/>
  <c r="V35" i="1"/>
  <c r="W35" i="1" s="1"/>
  <c r="W36" i="1" s="1"/>
  <c r="W37" i="1" s="1"/>
  <c r="W38" i="1" s="1"/>
  <c r="W39" i="1" s="1"/>
  <c r="W40" i="1" s="1"/>
  <c r="V39" i="1"/>
  <c r="V55" i="1"/>
  <c r="V63" i="1"/>
  <c r="V79" i="1"/>
  <c r="V87" i="1"/>
  <c r="V40" i="1"/>
  <c r="V56" i="1"/>
  <c r="V72" i="1"/>
  <c r="V43" i="1"/>
  <c r="V83" i="1"/>
  <c r="V41" i="1"/>
  <c r="V49" i="1"/>
  <c r="V57" i="1"/>
  <c r="V65" i="1"/>
  <c r="V73" i="1"/>
  <c r="V81" i="1"/>
  <c r="V89" i="1"/>
  <c r="V42" i="1"/>
  <c r="V50" i="1"/>
  <c r="V58" i="1"/>
  <c r="V66" i="1"/>
  <c r="V74" i="1"/>
  <c r="V82" i="1"/>
  <c r="V90" i="1"/>
  <c r="V59" i="1"/>
  <c r="H13" i="1"/>
  <c r="C27" i="1"/>
  <c r="E27" i="1"/>
  <c r="L13" i="1"/>
  <c r="N35" i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T35" i="1"/>
  <c r="T36" i="1" s="1"/>
  <c r="T37" i="1" s="1"/>
  <c r="T38" i="1" s="1"/>
  <c r="T39" i="1" s="1"/>
  <c r="T40" i="1" s="1"/>
  <c r="T41" i="1" s="1"/>
  <c r="T42" i="1" s="1"/>
  <c r="T43" i="1" s="1"/>
  <c r="T44" i="1" s="1"/>
  <c r="T45" i="1" s="1"/>
  <c r="T46" i="1" s="1"/>
  <c r="T47" i="1" s="1"/>
  <c r="T48" i="1" s="1"/>
  <c r="T49" i="1" s="1"/>
  <c r="T50" i="1" s="1"/>
  <c r="T51" i="1" s="1"/>
  <c r="T52" i="1" s="1"/>
  <c r="T53" i="1" s="1"/>
  <c r="T54" i="1" s="1"/>
  <c r="T55" i="1" s="1"/>
  <c r="T56" i="1" s="1"/>
  <c r="T57" i="1" s="1"/>
  <c r="T58" i="1" s="1"/>
  <c r="T59" i="1" s="1"/>
  <c r="T60" i="1" s="1"/>
  <c r="T61" i="1" s="1"/>
  <c r="T62" i="1" s="1"/>
  <c r="T63" i="1" s="1"/>
  <c r="T64" i="1" s="1"/>
  <c r="T65" i="1" s="1"/>
  <c r="T66" i="1" s="1"/>
  <c r="T67" i="1" s="1"/>
  <c r="T68" i="1" s="1"/>
  <c r="T69" i="1" s="1"/>
  <c r="T70" i="1" s="1"/>
  <c r="T71" i="1" s="1"/>
  <c r="T72" i="1" s="1"/>
  <c r="T73" i="1" s="1"/>
  <c r="T74" i="1" s="1"/>
  <c r="T75" i="1" s="1"/>
  <c r="T76" i="1" s="1"/>
  <c r="T77" i="1" s="1"/>
  <c r="T78" i="1" s="1"/>
  <c r="T79" i="1" s="1"/>
  <c r="T80" i="1" s="1"/>
  <c r="T81" i="1" s="1"/>
  <c r="T82" i="1" s="1"/>
  <c r="T83" i="1" s="1"/>
  <c r="T84" i="1" s="1"/>
  <c r="T85" i="1" s="1"/>
  <c r="T86" i="1" s="1"/>
  <c r="T87" i="1" s="1"/>
  <c r="T88" i="1" s="1"/>
  <c r="T89" i="1" s="1"/>
  <c r="T90" i="1" s="1"/>
  <c r="T91" i="1" s="1"/>
  <c r="T92" i="1" s="1"/>
  <c r="T93" i="1" s="1"/>
  <c r="L14" i="1"/>
  <c r="L12" i="1"/>
  <c r="H35" i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U11" i="1"/>
  <c r="D43" i="1"/>
  <c r="D51" i="1"/>
  <c r="D59" i="1"/>
  <c r="D67" i="1"/>
  <c r="D75" i="1"/>
  <c r="D35" i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D54" i="1"/>
  <c r="D71" i="1"/>
  <c r="D81" i="1"/>
  <c r="D50" i="1"/>
  <c r="D74" i="1"/>
  <c r="D36" i="1"/>
  <c r="D44" i="1"/>
  <c r="D52" i="1"/>
  <c r="D60" i="1"/>
  <c r="D68" i="1"/>
  <c r="D76" i="1"/>
  <c r="D46" i="1"/>
  <c r="D70" i="1"/>
  <c r="D55" i="1"/>
  <c r="D79" i="1"/>
  <c r="D73" i="1"/>
  <c r="D42" i="1"/>
  <c r="D66" i="1"/>
  <c r="D37" i="1"/>
  <c r="D45" i="1"/>
  <c r="D53" i="1"/>
  <c r="D61" i="1"/>
  <c r="D69" i="1"/>
  <c r="D77" i="1"/>
  <c r="D38" i="1"/>
  <c r="D62" i="1"/>
  <c r="D78" i="1"/>
  <c r="D39" i="1"/>
  <c r="D47" i="1"/>
  <c r="D63" i="1"/>
  <c r="D82" i="1"/>
  <c r="D40" i="1"/>
  <c r="D48" i="1"/>
  <c r="D56" i="1"/>
  <c r="D64" i="1"/>
  <c r="D72" i="1"/>
  <c r="D80" i="1"/>
  <c r="D41" i="1"/>
  <c r="D49" i="1"/>
  <c r="D57" i="1"/>
  <c r="D65" i="1"/>
  <c r="D58" i="1"/>
  <c r="H14" i="1"/>
  <c r="I14" i="1"/>
  <c r="I12" i="1"/>
  <c r="H12" i="1"/>
  <c r="I13" i="1"/>
  <c r="E25" i="1" l="1"/>
  <c r="C25" i="1"/>
  <c r="W41" i="1"/>
  <c r="W42" i="1" s="1"/>
  <c r="W43" i="1" s="1"/>
  <c r="W44" i="1" s="1"/>
  <c r="W45" i="1" s="1"/>
  <c r="W46" i="1" s="1"/>
  <c r="W47" i="1" s="1"/>
  <c r="W48" i="1" s="1"/>
  <c r="W49" i="1" s="1"/>
  <c r="W50" i="1" s="1"/>
  <c r="W51" i="1" s="1"/>
  <c r="W52" i="1" s="1"/>
  <c r="W53" i="1" s="1"/>
  <c r="W54" i="1" s="1"/>
  <c r="W55" i="1" s="1"/>
  <c r="W56" i="1" s="1"/>
  <c r="W57" i="1" s="1"/>
  <c r="W58" i="1" s="1"/>
  <c r="W59" i="1" s="1"/>
  <c r="W60" i="1" s="1"/>
  <c r="W61" i="1" s="1"/>
  <c r="W62" i="1" s="1"/>
  <c r="W63" i="1" s="1"/>
  <c r="W64" i="1" s="1"/>
  <c r="W65" i="1" s="1"/>
  <c r="W66" i="1" s="1"/>
  <c r="W67" i="1" s="1"/>
  <c r="W68" i="1" s="1"/>
  <c r="W69" i="1" s="1"/>
  <c r="W70" i="1" s="1"/>
  <c r="W71" i="1" s="1"/>
  <c r="W72" i="1" s="1"/>
  <c r="W73" i="1" s="1"/>
  <c r="W74" i="1" s="1"/>
  <c r="W75" i="1" s="1"/>
  <c r="W76" i="1" s="1"/>
  <c r="W77" i="1" s="1"/>
  <c r="W78" i="1" s="1"/>
  <c r="W79" i="1" s="1"/>
  <c r="W80" i="1" s="1"/>
  <c r="W81" i="1" s="1"/>
  <c r="W82" i="1" s="1"/>
  <c r="W83" i="1" s="1"/>
  <c r="W84" i="1" s="1"/>
  <c r="W85" i="1" s="1"/>
  <c r="W86" i="1" s="1"/>
  <c r="W87" i="1" s="1"/>
  <c r="W88" i="1" s="1"/>
  <c r="W89" i="1" s="1"/>
  <c r="W90" i="1" s="1"/>
  <c r="W91" i="1" s="1"/>
  <c r="W92" i="1" s="1"/>
  <c r="W93" i="1" s="1"/>
  <c r="I11" i="1"/>
</calcChain>
</file>

<file path=xl/sharedStrings.xml><?xml version="1.0" encoding="utf-8"?>
<sst xmlns="http://schemas.openxmlformats.org/spreadsheetml/2006/main" count="120" uniqueCount="75">
  <si>
    <t>Asumsi Data Staging Coresys</t>
  </si>
  <si>
    <t>Partner</t>
  </si>
  <si>
    <t>Produk</t>
  </si>
  <si>
    <t>ID Pendaftaran</t>
  </si>
  <si>
    <t>Tenor</t>
  </si>
  <si>
    <t>Nilai Penjaminan</t>
  </si>
  <si>
    <t>Tanggal Pendaftaran</t>
  </si>
  <si>
    <t>Deskripsi</t>
  </si>
  <si>
    <t>C-01</t>
  </si>
  <si>
    <t>BRI</t>
  </si>
  <si>
    <t>P-01</t>
  </si>
  <si>
    <t>100 nasabah</t>
  </si>
  <si>
    <t>C-02</t>
  </si>
  <si>
    <t>C-03</t>
  </si>
  <si>
    <t>BNI</t>
  </si>
  <si>
    <t>Nasabah A</t>
  </si>
  <si>
    <t>20 nasabah</t>
  </si>
  <si>
    <t>Invoice ID</t>
  </si>
  <si>
    <t>Order Reference</t>
  </si>
  <si>
    <t>C_Bartner_ID</t>
  </si>
  <si>
    <t>C-04</t>
  </si>
  <si>
    <t>150 nasabah</t>
  </si>
  <si>
    <t>DateInvoiced</t>
  </si>
  <si>
    <t>DateAcct</t>
  </si>
  <si>
    <t>Description</t>
  </si>
  <si>
    <t>TotalLines</t>
  </si>
  <si>
    <t>GrandTotal</t>
  </si>
  <si>
    <t>InvoiceLine_ID</t>
  </si>
  <si>
    <t>Line</t>
  </si>
  <si>
    <t>M_Product_ID</t>
  </si>
  <si>
    <t>UoM</t>
  </si>
  <si>
    <t>Qty</t>
  </si>
  <si>
    <t>Price</t>
  </si>
  <si>
    <t>LineAmt</t>
  </si>
  <si>
    <t>IH-01</t>
  </si>
  <si>
    <t>IH-02</t>
  </si>
  <si>
    <t>IH-03</t>
  </si>
  <si>
    <t>IH-04</t>
  </si>
  <si>
    <t>Ketika data pendaftaran di approve di coresys, akan masuk sebagai AR di Opusb sesuai tanggal approve</t>
  </si>
  <si>
    <t>Tanggal Approve</t>
  </si>
  <si>
    <t>Tax</t>
  </si>
  <si>
    <t>Non PPN</t>
  </si>
  <si>
    <t>IL-01</t>
  </si>
  <si>
    <t>IL-02</t>
  </si>
  <si>
    <t>IL-03</t>
  </si>
  <si>
    <t>IL-04</t>
  </si>
  <si>
    <t>Each</t>
  </si>
  <si>
    <t>SP No.</t>
  </si>
  <si>
    <t>StartDate</t>
  </si>
  <si>
    <t>EndDate</t>
  </si>
  <si>
    <t>JangkaBulan</t>
  </si>
  <si>
    <t>TotalSYD</t>
  </si>
  <si>
    <t>Jurnal yang terbentuk saat Invoice AR complete</t>
  </si>
  <si>
    <t>SP</t>
  </si>
  <si>
    <t>InvSubtype.C_doctype</t>
  </si>
  <si>
    <t>*SP artinya akan membentuk surat penjaminan ketika lunas dan membentuk tabell amortisasi pendapatan</t>
  </si>
  <si>
    <t>Debit</t>
  </si>
  <si>
    <t>Credit</t>
  </si>
  <si>
    <t>AcctDr</t>
  </si>
  <si>
    <t>AcctCr</t>
  </si>
  <si>
    <t>Master Produk</t>
  </si>
  <si>
    <t>M_ProductAcct</t>
  </si>
  <si>
    <t>P_revenue_Acct</t>
  </si>
  <si>
    <t>Pendapatan dimuka</t>
  </si>
  <si>
    <t>JMK_revenue_Acct</t>
  </si>
  <si>
    <t>Pendapatan Produk</t>
  </si>
  <si>
    <t>AR</t>
  </si>
  <si>
    <t>Product</t>
  </si>
  <si>
    <t>Bpartner</t>
  </si>
  <si>
    <t>Tabel Amortisasi</t>
  </si>
  <si>
    <t>DateDoc</t>
  </si>
  <si>
    <t>SisaBulan</t>
  </si>
  <si>
    <t>Amt</t>
  </si>
  <si>
    <t>SaldoAmt</t>
  </si>
  <si>
    <t>Proses alokasi pay receipt dengan OS AR, lalu akan terbentuk Surat Penjaminan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</si>
</sst>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14" fontId="0" fillId="0" borderId="0" xfId="0" applyNumberFormat="1"/>
    <xf numFmtId="41" fontId="0" fillId="0" borderId="0" xfId="1" applyFont="1"/>
    <xf numFmtId="0" fontId="5" fillId="0" borderId="0" xfId="0" applyFont="1"/>
    <xf numFmtId="41" fontId="0" fillId="0" borderId="0" xfId="0" applyNumberFormat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1123C-1912-43F2-A352-98A68C653FE0}">
  <dimension ref="A1:W93"/>
  <sheetViews>
    <sheetView tabSelected="1" zoomScale="85" zoomScaleNormal="85" workbookViewId="0">
      <selection activeCell="E12" sqref="E12"/>
    </sheetView>
  </sheetViews>
  <sheetFormatPr defaultRowHeight="15" x14ac:dyDescent="0.25"/>
  <cols>
    <col min="1" max="1" width="17.42578125" customWidth="1"/>
    <col min="2" max="2" width="21.140625" bestFit="1" customWidth="1"/>
    <col min="3" max="3" width="12.5703125" bestFit="1" customWidth="1"/>
    <col min="4" max="4" width="19.7109375" customWidth="1"/>
    <col min="5" max="5" width="17.140625" customWidth="1"/>
    <col min="6" max="6" width="19.140625" customWidth="1"/>
    <col min="7" max="7" width="14.7109375" customWidth="1"/>
    <col min="8" max="8" width="13.42578125" customWidth="1"/>
    <col min="9" max="9" width="12.28515625" customWidth="1"/>
    <col min="10" max="10" width="14.5703125" customWidth="1"/>
    <col min="11" max="11" width="16" customWidth="1"/>
    <col min="12" max="12" width="12.85546875" customWidth="1"/>
    <col min="13" max="13" width="11.85546875" customWidth="1"/>
    <col min="14" max="14" width="14.140625" bestFit="1" customWidth="1"/>
    <col min="16" max="16" width="13.5703125" bestFit="1" customWidth="1"/>
    <col min="17" max="17" width="14" bestFit="1" customWidth="1"/>
    <col min="19" max="20" width="12.5703125" bestFit="1" customWidth="1"/>
    <col min="21" max="21" width="12" customWidth="1"/>
    <col min="22" max="22" width="14.85546875" customWidth="1"/>
    <col min="23" max="23" width="18.85546875" customWidth="1"/>
  </cols>
  <sheetData>
    <row r="1" spans="1:22" x14ac:dyDescent="0.25">
      <c r="A1" s="2" t="s">
        <v>0</v>
      </c>
    </row>
    <row r="3" spans="1:22" x14ac:dyDescent="0.25">
      <c r="A3" t="s">
        <v>3</v>
      </c>
      <c r="B3" t="s">
        <v>1</v>
      </c>
      <c r="C3" t="s">
        <v>2</v>
      </c>
      <c r="D3" t="s">
        <v>4</v>
      </c>
      <c r="E3" t="s">
        <v>5</v>
      </c>
      <c r="F3" t="s">
        <v>6</v>
      </c>
      <c r="G3" t="s">
        <v>7</v>
      </c>
      <c r="H3" t="s">
        <v>39</v>
      </c>
    </row>
    <row r="4" spans="1:22" x14ac:dyDescent="0.25">
      <c r="A4" t="s">
        <v>8</v>
      </c>
      <c r="B4" t="s">
        <v>9</v>
      </c>
      <c r="C4" t="s">
        <v>10</v>
      </c>
      <c r="D4">
        <v>48</v>
      </c>
      <c r="E4" s="4">
        <v>300000000</v>
      </c>
      <c r="F4" s="3">
        <v>45789</v>
      </c>
      <c r="G4" t="s">
        <v>11</v>
      </c>
      <c r="H4" s="3">
        <v>45792</v>
      </c>
      <c r="I4" s="3"/>
      <c r="J4" s="3"/>
      <c r="K4" s="3"/>
      <c r="L4" s="3"/>
      <c r="M4" s="3"/>
    </row>
    <row r="5" spans="1:22" x14ac:dyDescent="0.25">
      <c r="A5" t="s">
        <v>12</v>
      </c>
      <c r="B5" t="s">
        <v>14</v>
      </c>
      <c r="C5" t="s">
        <v>10</v>
      </c>
      <c r="D5">
        <v>36</v>
      </c>
      <c r="E5" s="4">
        <v>345000222</v>
      </c>
      <c r="F5" s="3">
        <v>45790</v>
      </c>
      <c r="G5" t="s">
        <v>16</v>
      </c>
      <c r="H5" s="3">
        <v>45792</v>
      </c>
      <c r="I5" s="3"/>
      <c r="J5" s="3"/>
      <c r="K5" s="3"/>
      <c r="L5" s="3"/>
      <c r="M5" s="3"/>
    </row>
    <row r="6" spans="1:22" x14ac:dyDescent="0.25">
      <c r="A6" t="s">
        <v>13</v>
      </c>
      <c r="B6" t="s">
        <v>15</v>
      </c>
      <c r="C6" t="s">
        <v>10</v>
      </c>
      <c r="D6">
        <v>25</v>
      </c>
      <c r="E6" s="4">
        <v>24000000</v>
      </c>
      <c r="F6" s="3">
        <v>45791</v>
      </c>
      <c r="H6" s="3">
        <v>45792</v>
      </c>
      <c r="I6" s="3"/>
      <c r="J6" s="3"/>
      <c r="K6" s="3"/>
      <c r="L6" s="3"/>
      <c r="M6" s="3"/>
    </row>
    <row r="7" spans="1:22" x14ac:dyDescent="0.25">
      <c r="A7" t="s">
        <v>20</v>
      </c>
      <c r="B7" t="s">
        <v>9</v>
      </c>
      <c r="C7" t="s">
        <v>10</v>
      </c>
      <c r="D7">
        <v>60</v>
      </c>
      <c r="E7" s="4">
        <v>450000000</v>
      </c>
      <c r="F7" s="3">
        <v>45792</v>
      </c>
      <c r="G7" t="s">
        <v>21</v>
      </c>
      <c r="H7" s="3">
        <v>45792</v>
      </c>
      <c r="I7" s="3"/>
      <c r="J7" s="3"/>
      <c r="K7" s="3"/>
      <c r="L7" s="3"/>
      <c r="M7" s="3"/>
    </row>
    <row r="8" spans="1:22" x14ac:dyDescent="0.25">
      <c r="F8" s="3"/>
    </row>
    <row r="9" spans="1:22" x14ac:dyDescent="0.25">
      <c r="A9" s="2" t="s">
        <v>38</v>
      </c>
    </row>
    <row r="10" spans="1:22" x14ac:dyDescent="0.25">
      <c r="A10" t="s">
        <v>17</v>
      </c>
      <c r="B10" t="s">
        <v>54</v>
      </c>
      <c r="C10" t="s">
        <v>18</v>
      </c>
      <c r="D10" t="s">
        <v>19</v>
      </c>
      <c r="E10" t="s">
        <v>22</v>
      </c>
      <c r="F10" t="s">
        <v>23</v>
      </c>
      <c r="G10" t="s">
        <v>24</v>
      </c>
      <c r="H10" t="s">
        <v>25</v>
      </c>
      <c r="I10" t="s">
        <v>26</v>
      </c>
      <c r="J10" t="s">
        <v>47</v>
      </c>
      <c r="K10" t="s">
        <v>48</v>
      </c>
      <c r="L10" t="s">
        <v>49</v>
      </c>
      <c r="M10" t="s">
        <v>50</v>
      </c>
      <c r="N10" t="s">
        <v>51</v>
      </c>
      <c r="O10" t="s">
        <v>27</v>
      </c>
      <c r="P10" t="s">
        <v>28</v>
      </c>
      <c r="Q10" t="s">
        <v>29</v>
      </c>
      <c r="R10" t="s">
        <v>30</v>
      </c>
      <c r="S10" t="s">
        <v>31</v>
      </c>
      <c r="T10" t="s">
        <v>32</v>
      </c>
      <c r="U10" t="s">
        <v>33</v>
      </c>
      <c r="V10" t="s">
        <v>40</v>
      </c>
    </row>
    <row r="11" spans="1:22" x14ac:dyDescent="0.25">
      <c r="A11" t="s">
        <v>34</v>
      </c>
      <c r="B11" t="s">
        <v>53</v>
      </c>
      <c r="C11" t="str">
        <f>A4</f>
        <v>C-01</v>
      </c>
      <c r="D11" t="str">
        <f>B4</f>
        <v>BRI</v>
      </c>
      <c r="E11" s="3">
        <f>H4</f>
        <v>45792</v>
      </c>
      <c r="F11" s="3">
        <f>H4</f>
        <v>45792</v>
      </c>
      <c r="G11" t="str">
        <f>G4</f>
        <v>100 nasabah</v>
      </c>
      <c r="H11" s="6">
        <f>SUM(U11)</f>
        <v>300000000</v>
      </c>
      <c r="I11">
        <f>U11</f>
        <v>300000000</v>
      </c>
      <c r="K11" s="3">
        <f>F4</f>
        <v>45789</v>
      </c>
      <c r="L11" s="3">
        <f>EDATE((EOMONTH(EDATE(K11,M11),0)),-1)</f>
        <v>47238</v>
      </c>
      <c r="M11">
        <f>D4</f>
        <v>48</v>
      </c>
      <c r="N11">
        <f>(M11*(M11+1))/2</f>
        <v>1176</v>
      </c>
      <c r="O11" t="s">
        <v>42</v>
      </c>
      <c r="P11">
        <v>10</v>
      </c>
      <c r="Q11" t="str">
        <f>C4</f>
        <v>P-01</v>
      </c>
      <c r="R11" t="s">
        <v>46</v>
      </c>
      <c r="S11">
        <v>1</v>
      </c>
      <c r="T11" s="4">
        <f>E4</f>
        <v>300000000</v>
      </c>
      <c r="U11" s="4">
        <f>T11*S11</f>
        <v>300000000</v>
      </c>
      <c r="V11" t="s">
        <v>41</v>
      </c>
    </row>
    <row r="12" spans="1:22" x14ac:dyDescent="0.25">
      <c r="A12" t="s">
        <v>35</v>
      </c>
      <c r="B12" t="s">
        <v>53</v>
      </c>
      <c r="C12" t="str">
        <f>A5</f>
        <v>C-02</v>
      </c>
      <c r="D12" t="str">
        <f>B5</f>
        <v>BNI</v>
      </c>
      <c r="E12" s="3">
        <f>H5</f>
        <v>45792</v>
      </c>
      <c r="F12" s="3">
        <f>H5</f>
        <v>45792</v>
      </c>
      <c r="G12" t="str">
        <f>G5</f>
        <v>20 nasabah</v>
      </c>
      <c r="H12">
        <f t="shared" ref="H12:H14" si="0">SUM(U12)</f>
        <v>345000222</v>
      </c>
      <c r="I12">
        <f t="shared" ref="I12:I14" si="1">U12</f>
        <v>345000222</v>
      </c>
      <c r="K12" s="3">
        <f>F5</f>
        <v>45790</v>
      </c>
      <c r="L12" s="3">
        <f t="shared" ref="L12:L14" si="2">EDATE((EOMONTH(EDATE(K12,M12),0)),-1)</f>
        <v>46873</v>
      </c>
      <c r="M12">
        <f>D5</f>
        <v>36</v>
      </c>
      <c r="N12">
        <f>(M12*(M12+1))/2</f>
        <v>666</v>
      </c>
      <c r="O12" t="s">
        <v>43</v>
      </c>
      <c r="P12">
        <v>10</v>
      </c>
      <c r="Q12" t="str">
        <f>C5</f>
        <v>P-01</v>
      </c>
      <c r="R12" t="s">
        <v>46</v>
      </c>
      <c r="S12">
        <v>1</v>
      </c>
      <c r="T12" s="4">
        <f>E5</f>
        <v>345000222</v>
      </c>
      <c r="U12" s="4">
        <f t="shared" ref="U12:U14" si="3">T12*S12</f>
        <v>345000222</v>
      </c>
      <c r="V12" t="s">
        <v>41</v>
      </c>
    </row>
    <row r="13" spans="1:22" x14ac:dyDescent="0.25">
      <c r="A13" t="s">
        <v>36</v>
      </c>
      <c r="B13" t="s">
        <v>53</v>
      </c>
      <c r="C13" t="str">
        <f>A6</f>
        <v>C-03</v>
      </c>
      <c r="D13" t="str">
        <f>B6</f>
        <v>Nasabah A</v>
      </c>
      <c r="E13" s="3">
        <f>H6</f>
        <v>45792</v>
      </c>
      <c r="F13" s="3">
        <f>H6</f>
        <v>45792</v>
      </c>
      <c r="H13">
        <f t="shared" si="0"/>
        <v>24000000</v>
      </c>
      <c r="I13">
        <f t="shared" si="1"/>
        <v>24000000</v>
      </c>
      <c r="K13" s="3">
        <f>F6</f>
        <v>45791</v>
      </c>
      <c r="L13" s="3">
        <f>EDATE((EOMONTH(EDATE(K13,M13),0)),-1)</f>
        <v>46537</v>
      </c>
      <c r="M13">
        <f>D6</f>
        <v>25</v>
      </c>
      <c r="N13">
        <f>(M13*(M13+1))/2</f>
        <v>325</v>
      </c>
      <c r="O13" t="s">
        <v>44</v>
      </c>
      <c r="P13">
        <v>10</v>
      </c>
      <c r="Q13" t="str">
        <f>C6</f>
        <v>P-01</v>
      </c>
      <c r="R13" t="s">
        <v>46</v>
      </c>
      <c r="S13">
        <v>1</v>
      </c>
      <c r="T13" s="4">
        <f>E6</f>
        <v>24000000</v>
      </c>
      <c r="U13" s="4">
        <f t="shared" si="3"/>
        <v>24000000</v>
      </c>
      <c r="V13" t="s">
        <v>41</v>
      </c>
    </row>
    <row r="14" spans="1:22" x14ac:dyDescent="0.25">
      <c r="A14" t="s">
        <v>37</v>
      </c>
      <c r="B14" t="s">
        <v>53</v>
      </c>
      <c r="C14" t="str">
        <f>A7</f>
        <v>C-04</v>
      </c>
      <c r="D14" t="str">
        <f>B7</f>
        <v>BRI</v>
      </c>
      <c r="E14" s="3">
        <f>H7</f>
        <v>45792</v>
      </c>
      <c r="F14" s="3">
        <f>H7</f>
        <v>45792</v>
      </c>
      <c r="G14" t="str">
        <f>G7</f>
        <v>150 nasabah</v>
      </c>
      <c r="H14">
        <f t="shared" si="0"/>
        <v>450000000</v>
      </c>
      <c r="I14">
        <f t="shared" si="1"/>
        <v>450000000</v>
      </c>
      <c r="K14" s="3">
        <f>F7</f>
        <v>45792</v>
      </c>
      <c r="L14" s="3">
        <f t="shared" si="2"/>
        <v>47603</v>
      </c>
      <c r="M14">
        <f>D7</f>
        <v>60</v>
      </c>
      <c r="N14">
        <f>(M14*(M14+1))/2</f>
        <v>1830</v>
      </c>
      <c r="O14" t="s">
        <v>45</v>
      </c>
      <c r="P14">
        <v>10</v>
      </c>
      <c r="Q14" t="str">
        <f>C7</f>
        <v>P-01</v>
      </c>
      <c r="R14" t="s">
        <v>46</v>
      </c>
      <c r="S14">
        <v>1</v>
      </c>
      <c r="T14" s="4">
        <f>E7</f>
        <v>450000000</v>
      </c>
      <c r="U14" s="4">
        <f t="shared" si="3"/>
        <v>450000000</v>
      </c>
      <c r="V14" t="s">
        <v>41</v>
      </c>
    </row>
    <row r="15" spans="1:22" x14ac:dyDescent="0.25">
      <c r="A15" s="5" t="s">
        <v>55</v>
      </c>
    </row>
    <row r="16" spans="1:22" x14ac:dyDescent="0.25">
      <c r="A16" s="5"/>
    </row>
    <row r="17" spans="1:20" x14ac:dyDescent="0.25">
      <c r="A17" s="5"/>
    </row>
    <row r="18" spans="1:20" x14ac:dyDescent="0.25">
      <c r="A18" s="2" t="s">
        <v>60</v>
      </c>
    </row>
    <row r="19" spans="1:20" x14ac:dyDescent="0.25">
      <c r="A19" s="5" t="s">
        <v>61</v>
      </c>
    </row>
    <row r="20" spans="1:20" x14ac:dyDescent="0.25">
      <c r="A20" s="5" t="s">
        <v>62</v>
      </c>
      <c r="B20" t="s">
        <v>63</v>
      </c>
    </row>
    <row r="21" spans="1:20" x14ac:dyDescent="0.25">
      <c r="A21" s="5" t="s">
        <v>64</v>
      </c>
      <c r="B21" t="s">
        <v>65</v>
      </c>
    </row>
    <row r="22" spans="1:20" x14ac:dyDescent="0.25">
      <c r="A22" s="5"/>
    </row>
    <row r="23" spans="1:20" x14ac:dyDescent="0.25">
      <c r="A23" s="1" t="s">
        <v>52</v>
      </c>
    </row>
    <row r="24" spans="1:20" x14ac:dyDescent="0.25">
      <c r="A24" t="s">
        <v>17</v>
      </c>
      <c r="B24" t="s">
        <v>58</v>
      </c>
      <c r="C24" t="s">
        <v>56</v>
      </c>
      <c r="D24" t="s">
        <v>59</v>
      </c>
      <c r="E24" t="s">
        <v>57</v>
      </c>
      <c r="F24" t="s">
        <v>67</v>
      </c>
      <c r="G24" t="s">
        <v>68</v>
      </c>
    </row>
    <row r="25" spans="1:20" x14ac:dyDescent="0.25">
      <c r="A25" t="s">
        <v>34</v>
      </c>
      <c r="B25" t="s">
        <v>66</v>
      </c>
      <c r="C25" s="6">
        <f>U11</f>
        <v>300000000</v>
      </c>
      <c r="D25" t="str">
        <f>$B$20</f>
        <v>Pendapatan dimuka</v>
      </c>
      <c r="E25" s="6">
        <f>U11</f>
        <v>300000000</v>
      </c>
      <c r="F25" t="str">
        <f>Q11</f>
        <v>P-01</v>
      </c>
      <c r="G25" t="str">
        <f>D11</f>
        <v>BRI</v>
      </c>
    </row>
    <row r="26" spans="1:20" x14ac:dyDescent="0.25">
      <c r="A26" t="s">
        <v>35</v>
      </c>
      <c r="B26" t="s">
        <v>66</v>
      </c>
      <c r="C26" s="6">
        <f t="shared" ref="C26:C28" si="4">U12</f>
        <v>345000222</v>
      </c>
      <c r="D26" t="str">
        <f t="shared" ref="D26:D28" si="5">$B$20</f>
        <v>Pendapatan dimuka</v>
      </c>
      <c r="E26" s="6">
        <f t="shared" ref="E26:E28" si="6">U12</f>
        <v>345000222</v>
      </c>
      <c r="F26" t="str">
        <f t="shared" ref="F26:F27" si="7">Q12</f>
        <v>P-01</v>
      </c>
      <c r="G26" t="str">
        <f t="shared" ref="G26:G28" si="8">D12</f>
        <v>BNI</v>
      </c>
    </row>
    <row r="27" spans="1:20" x14ac:dyDescent="0.25">
      <c r="A27" t="s">
        <v>36</v>
      </c>
      <c r="B27" t="s">
        <v>66</v>
      </c>
      <c r="C27" s="6">
        <f t="shared" si="4"/>
        <v>24000000</v>
      </c>
      <c r="D27" t="str">
        <f t="shared" si="5"/>
        <v>Pendapatan dimuka</v>
      </c>
      <c r="E27" s="6">
        <f t="shared" si="6"/>
        <v>24000000</v>
      </c>
      <c r="F27" t="str">
        <f t="shared" si="7"/>
        <v>P-01</v>
      </c>
      <c r="G27" t="str">
        <f t="shared" si="8"/>
        <v>Nasabah A</v>
      </c>
    </row>
    <row r="28" spans="1:20" x14ac:dyDescent="0.25">
      <c r="A28" t="s">
        <v>37</v>
      </c>
      <c r="B28" t="s">
        <v>66</v>
      </c>
      <c r="C28" s="6">
        <f t="shared" si="4"/>
        <v>450000000</v>
      </c>
      <c r="D28" t="str">
        <f t="shared" si="5"/>
        <v>Pendapatan dimuka</v>
      </c>
      <c r="E28" s="6">
        <f t="shared" si="6"/>
        <v>450000000</v>
      </c>
      <c r="F28" t="str">
        <f>Q14</f>
        <v>P-01</v>
      </c>
      <c r="G28" t="str">
        <f t="shared" si="8"/>
        <v>BRI</v>
      </c>
    </row>
    <row r="30" spans="1:20" x14ac:dyDescent="0.25">
      <c r="A30" s="2" t="s">
        <v>69</v>
      </c>
    </row>
    <row r="32" spans="1:20" x14ac:dyDescent="0.25">
      <c r="A32" s="1" t="s">
        <v>17</v>
      </c>
      <c r="B32" s="1" t="s">
        <v>34</v>
      </c>
      <c r="G32" s="1" t="s">
        <v>17</v>
      </c>
      <c r="H32" s="1" t="s">
        <v>35</v>
      </c>
      <c r="M32" s="1" t="s">
        <v>17</v>
      </c>
      <c r="N32" s="1" t="s">
        <v>36</v>
      </c>
      <c r="S32" s="1" t="s">
        <v>17</v>
      </c>
      <c r="T32" s="1" t="s">
        <v>37</v>
      </c>
    </row>
    <row r="34" spans="1:23" x14ac:dyDescent="0.25">
      <c r="A34" s="1" t="s">
        <v>28</v>
      </c>
      <c r="B34" s="1" t="s">
        <v>70</v>
      </c>
      <c r="C34" s="1" t="s">
        <v>71</v>
      </c>
      <c r="D34" s="1" t="s">
        <v>72</v>
      </c>
      <c r="E34" s="1" t="s">
        <v>73</v>
      </c>
      <c r="G34" s="1" t="s">
        <v>28</v>
      </c>
      <c r="H34" s="1" t="s">
        <v>70</v>
      </c>
      <c r="I34" s="1" t="s">
        <v>71</v>
      </c>
      <c r="J34" s="1" t="s">
        <v>72</v>
      </c>
      <c r="K34" s="1" t="s">
        <v>73</v>
      </c>
      <c r="M34" s="1" t="s">
        <v>28</v>
      </c>
      <c r="N34" s="1" t="s">
        <v>70</v>
      </c>
      <c r="O34" s="1" t="s">
        <v>71</v>
      </c>
      <c r="P34" s="1" t="s">
        <v>72</v>
      </c>
      <c r="Q34" s="1" t="s">
        <v>73</v>
      </c>
      <c r="S34" s="1" t="s">
        <v>28</v>
      </c>
      <c r="T34" s="1" t="s">
        <v>70</v>
      </c>
      <c r="U34" s="1" t="s">
        <v>71</v>
      </c>
      <c r="V34" s="1" t="s">
        <v>72</v>
      </c>
      <c r="W34" s="1" t="s">
        <v>73</v>
      </c>
    </row>
    <row r="35" spans="1:23" x14ac:dyDescent="0.25">
      <c r="A35">
        <v>1</v>
      </c>
      <c r="B35" s="3">
        <f>EOMONTH(E11,0)</f>
        <v>45808</v>
      </c>
      <c r="C35">
        <v>48</v>
      </c>
      <c r="D35" s="6">
        <f>(C35/$N$11)*$T$11</f>
        <v>12244897.959183672</v>
      </c>
      <c r="E35" s="6">
        <f>T11-D35</f>
        <v>287755102.04081631</v>
      </c>
      <c r="G35">
        <v>1</v>
      </c>
      <c r="H35" s="3">
        <f>EOMONTH(K12,0)</f>
        <v>45808</v>
      </c>
      <c r="I35">
        <v>36</v>
      </c>
      <c r="J35" s="6">
        <f>(I35/$N$12)*$T$12</f>
        <v>18648660.648648649</v>
      </c>
      <c r="K35" s="6">
        <f>U12-J35</f>
        <v>326351561.35135138</v>
      </c>
      <c r="M35">
        <v>1</v>
      </c>
      <c r="N35" s="3">
        <f>EOMONTH(K13,0)</f>
        <v>45808</v>
      </c>
      <c r="O35">
        <v>25</v>
      </c>
      <c r="P35" s="6">
        <f>(O35/$N$13)*$T$13</f>
        <v>1846153.8461538462</v>
      </c>
      <c r="Q35" s="6">
        <f>U13-P35</f>
        <v>22153846.153846152</v>
      </c>
      <c r="S35">
        <v>1</v>
      </c>
      <c r="T35" s="3">
        <f>EOMONTH(K13,0)</f>
        <v>45808</v>
      </c>
      <c r="U35">
        <v>60</v>
      </c>
      <c r="V35" s="6">
        <f>(U35/$N$14)*$T$14</f>
        <v>14754098.360655738</v>
      </c>
      <c r="W35" s="6">
        <f>U14-V35</f>
        <v>435245901.63934427</v>
      </c>
    </row>
    <row r="36" spans="1:23" x14ac:dyDescent="0.25">
      <c r="A36">
        <v>2</v>
      </c>
      <c r="B36" s="3">
        <f>EOMONTH((EDATE(B35,1)),0)</f>
        <v>45838</v>
      </c>
      <c r="C36">
        <v>47</v>
      </c>
      <c r="D36" s="6">
        <f t="shared" ref="D36:D82" si="9">(C36/$N$11)*$T$11</f>
        <v>11989795.918367349</v>
      </c>
      <c r="E36" s="6">
        <f>E35-D36</f>
        <v>275765306.12244898</v>
      </c>
      <c r="G36">
        <v>2</v>
      </c>
      <c r="H36" s="3">
        <f>EOMONTH((EDATE(H35,1)),0)</f>
        <v>45838</v>
      </c>
      <c r="I36">
        <v>35</v>
      </c>
      <c r="J36" s="6">
        <f t="shared" ref="J36:J70" si="10">(I36/$N$12)*$T$12</f>
        <v>18130642.297297299</v>
      </c>
      <c r="K36" s="6">
        <f>K35-J36</f>
        <v>308220919.05405408</v>
      </c>
      <c r="M36">
        <v>2</v>
      </c>
      <c r="N36" s="3">
        <f>EOMONTH((EDATE(N35,1)),0)</f>
        <v>45838</v>
      </c>
      <c r="O36">
        <v>24</v>
      </c>
      <c r="P36" s="6">
        <f>(O36/$N$13)*$T$13</f>
        <v>1772307.6923076925</v>
      </c>
      <c r="Q36" s="6">
        <f>Q35-P36</f>
        <v>20381538.46153846</v>
      </c>
      <c r="S36">
        <v>2</v>
      </c>
      <c r="T36" s="3">
        <f>EOMONTH((EDATE(T35,1)),0)</f>
        <v>45838</v>
      </c>
      <c r="U36">
        <v>59</v>
      </c>
      <c r="V36" s="6">
        <f t="shared" ref="V36:V93" si="11">(U36/$N$14)*$T$14</f>
        <v>14508196.721311474</v>
      </c>
      <c r="W36" s="6">
        <f>W35-V36</f>
        <v>420737704.91803282</v>
      </c>
    </row>
    <row r="37" spans="1:23" x14ac:dyDescent="0.25">
      <c r="A37">
        <v>3</v>
      </c>
      <c r="B37" s="3">
        <f t="shared" ref="B37:B82" si="12">EOMONTH((EDATE(B36,1)),0)</f>
        <v>45869</v>
      </c>
      <c r="C37">
        <v>46</v>
      </c>
      <c r="D37" s="6">
        <f t="shared" si="9"/>
        <v>11734693.877551021</v>
      </c>
      <c r="E37" s="6">
        <f>E36-D37</f>
        <v>264030612.24489796</v>
      </c>
      <c r="G37">
        <v>3</v>
      </c>
      <c r="H37" s="3">
        <f>EOMONTH((EDATE(H36,1)),0)</f>
        <v>45869</v>
      </c>
      <c r="I37">
        <v>34</v>
      </c>
      <c r="J37" s="6">
        <f t="shared" si="10"/>
        <v>17612623.945945945</v>
      </c>
      <c r="K37" s="6">
        <f t="shared" ref="K37:K70" si="13">K36-J37</f>
        <v>290608295.10810816</v>
      </c>
      <c r="M37">
        <v>3</v>
      </c>
      <c r="N37" s="3">
        <f t="shared" ref="N37:N59" si="14">EOMONTH((EDATE(N36,1)),0)</f>
        <v>45869</v>
      </c>
      <c r="O37">
        <v>23</v>
      </c>
      <c r="P37" s="6">
        <f t="shared" ref="P37:P59" si="15">(O37/$N$13)*$T$13</f>
        <v>1698461.5384615383</v>
      </c>
      <c r="Q37" s="6">
        <f t="shared" ref="Q37:Q59" si="16">Q36-P37</f>
        <v>18683076.92307692</v>
      </c>
      <c r="S37">
        <v>3</v>
      </c>
      <c r="T37" s="3">
        <f t="shared" ref="T37:T93" si="17">EOMONTH((EDATE(T36,1)),0)</f>
        <v>45869</v>
      </c>
      <c r="U37">
        <v>58</v>
      </c>
      <c r="V37" s="6">
        <f t="shared" si="11"/>
        <v>14262295.081967212</v>
      </c>
      <c r="W37" s="6">
        <f t="shared" ref="W37:W93" si="18">W36-V37</f>
        <v>406475409.83606559</v>
      </c>
    </row>
    <row r="38" spans="1:23" x14ac:dyDescent="0.25">
      <c r="A38">
        <v>4</v>
      </c>
      <c r="B38" s="3">
        <f t="shared" si="12"/>
        <v>45900</v>
      </c>
      <c r="C38">
        <v>45</v>
      </c>
      <c r="D38" s="6">
        <f t="shared" si="9"/>
        <v>11479591.836734693</v>
      </c>
      <c r="E38" s="6">
        <f t="shared" ref="E38:E82" si="19">E37-D38</f>
        <v>252551020.40816328</v>
      </c>
      <c r="G38">
        <v>4</v>
      </c>
      <c r="H38" s="3">
        <f t="shared" ref="H38:H70" si="20">EOMONTH((EDATE(H37,1)),0)</f>
        <v>45900</v>
      </c>
      <c r="I38">
        <v>33</v>
      </c>
      <c r="J38" s="6">
        <f t="shared" si="10"/>
        <v>17094605.594594594</v>
      </c>
      <c r="K38" s="6">
        <f t="shared" si="13"/>
        <v>273513689.51351357</v>
      </c>
      <c r="M38">
        <v>4</v>
      </c>
      <c r="N38" s="3">
        <f t="shared" si="14"/>
        <v>45900</v>
      </c>
      <c r="O38">
        <v>22</v>
      </c>
      <c r="P38" s="6">
        <f t="shared" si="15"/>
        <v>1624615.3846153845</v>
      </c>
      <c r="Q38" s="6">
        <f t="shared" si="16"/>
        <v>17058461.538461536</v>
      </c>
      <c r="S38">
        <v>4</v>
      </c>
      <c r="T38" s="3">
        <f t="shared" si="17"/>
        <v>45900</v>
      </c>
      <c r="U38">
        <v>57</v>
      </c>
      <c r="V38" s="6">
        <f t="shared" si="11"/>
        <v>14016393.442622952</v>
      </c>
      <c r="W38" s="6">
        <f t="shared" si="18"/>
        <v>392459016.39344263</v>
      </c>
    </row>
    <row r="39" spans="1:23" x14ac:dyDescent="0.25">
      <c r="A39">
        <v>5</v>
      </c>
      <c r="B39" s="3">
        <f t="shared" si="12"/>
        <v>45930</v>
      </c>
      <c r="C39">
        <v>44</v>
      </c>
      <c r="D39" s="6">
        <f t="shared" si="9"/>
        <v>11224489.795918368</v>
      </c>
      <c r="E39" s="6">
        <f t="shared" si="19"/>
        <v>241326530.6122449</v>
      </c>
      <c r="G39">
        <v>5</v>
      </c>
      <c r="H39" s="3">
        <f t="shared" si="20"/>
        <v>45930</v>
      </c>
      <c r="I39">
        <v>32</v>
      </c>
      <c r="J39" s="6">
        <f t="shared" si="10"/>
        <v>16576587.243243244</v>
      </c>
      <c r="K39" s="6">
        <f t="shared" si="13"/>
        <v>256937102.27027032</v>
      </c>
      <c r="M39">
        <v>5</v>
      </c>
      <c r="N39" s="3">
        <f t="shared" si="14"/>
        <v>45930</v>
      </c>
      <c r="O39">
        <v>21</v>
      </c>
      <c r="P39" s="6">
        <f t="shared" si="15"/>
        <v>1550769.2307692308</v>
      </c>
      <c r="Q39" s="6">
        <f t="shared" si="16"/>
        <v>15507692.307692306</v>
      </c>
      <c r="S39">
        <v>5</v>
      </c>
      <c r="T39" s="3">
        <f t="shared" si="17"/>
        <v>45930</v>
      </c>
      <c r="U39">
        <v>56</v>
      </c>
      <c r="V39" s="6">
        <f t="shared" si="11"/>
        <v>13770491.803278688</v>
      </c>
      <c r="W39" s="6">
        <f t="shared" si="18"/>
        <v>378688524.59016395</v>
      </c>
    </row>
    <row r="40" spans="1:23" x14ac:dyDescent="0.25">
      <c r="A40">
        <v>6</v>
      </c>
      <c r="B40" s="3">
        <f t="shared" si="12"/>
        <v>45961</v>
      </c>
      <c r="C40">
        <v>43</v>
      </c>
      <c r="D40" s="6">
        <f t="shared" si="9"/>
        <v>10969387.75510204</v>
      </c>
      <c r="E40" s="6">
        <f t="shared" si="19"/>
        <v>230357142.85714287</v>
      </c>
      <c r="G40">
        <v>6</v>
      </c>
      <c r="H40" s="3">
        <f t="shared" si="20"/>
        <v>45961</v>
      </c>
      <c r="I40">
        <v>31</v>
      </c>
      <c r="J40" s="6">
        <f t="shared" si="10"/>
        <v>16058568.891891891</v>
      </c>
      <c r="K40" s="6">
        <f t="shared" si="13"/>
        <v>240878533.37837842</v>
      </c>
      <c r="M40">
        <v>6</v>
      </c>
      <c r="N40" s="3">
        <f t="shared" si="14"/>
        <v>45961</v>
      </c>
      <c r="O40">
        <v>20</v>
      </c>
      <c r="P40" s="6">
        <f t="shared" si="15"/>
        <v>1476923.076923077</v>
      </c>
      <c r="Q40" s="6">
        <f t="shared" si="16"/>
        <v>14030769.230769228</v>
      </c>
      <c r="S40">
        <v>6</v>
      </c>
      <c r="T40" s="3">
        <f t="shared" si="17"/>
        <v>45961</v>
      </c>
      <c r="U40">
        <v>55</v>
      </c>
      <c r="V40" s="6">
        <f t="shared" si="11"/>
        <v>13524590.163934426</v>
      </c>
      <c r="W40" s="6">
        <f t="shared" si="18"/>
        <v>365163934.42622954</v>
      </c>
    </row>
    <row r="41" spans="1:23" x14ac:dyDescent="0.25">
      <c r="A41">
        <v>7</v>
      </c>
      <c r="B41" s="3">
        <f t="shared" si="12"/>
        <v>45991</v>
      </c>
      <c r="C41">
        <v>42</v>
      </c>
      <c r="D41" s="6">
        <f t="shared" si="9"/>
        <v>10714285.714285715</v>
      </c>
      <c r="E41" s="6">
        <f t="shared" si="19"/>
        <v>219642857.14285716</v>
      </c>
      <c r="G41">
        <v>7</v>
      </c>
      <c r="H41" s="3">
        <f t="shared" si="20"/>
        <v>45991</v>
      </c>
      <c r="I41">
        <v>30</v>
      </c>
      <c r="J41" s="6">
        <f t="shared" si="10"/>
        <v>15540550.540540541</v>
      </c>
      <c r="K41" s="6">
        <f t="shared" si="13"/>
        <v>225337982.83783787</v>
      </c>
      <c r="M41">
        <v>7</v>
      </c>
      <c r="N41" s="3">
        <f t="shared" si="14"/>
        <v>45991</v>
      </c>
      <c r="O41">
        <v>19</v>
      </c>
      <c r="P41" s="6">
        <f t="shared" si="15"/>
        <v>1403076.923076923</v>
      </c>
      <c r="Q41" s="6">
        <f t="shared" si="16"/>
        <v>12627692.307692304</v>
      </c>
      <c r="S41">
        <v>7</v>
      </c>
      <c r="T41" s="3">
        <f t="shared" si="17"/>
        <v>45991</v>
      </c>
      <c r="U41">
        <v>54</v>
      </c>
      <c r="V41" s="6">
        <f t="shared" si="11"/>
        <v>13278688.524590164</v>
      </c>
      <c r="W41" s="6">
        <f t="shared" si="18"/>
        <v>351885245.90163934</v>
      </c>
    </row>
    <row r="42" spans="1:23" x14ac:dyDescent="0.25">
      <c r="A42">
        <v>8</v>
      </c>
      <c r="B42" s="3">
        <f t="shared" si="12"/>
        <v>46022</v>
      </c>
      <c r="C42">
        <v>41</v>
      </c>
      <c r="D42" s="6">
        <f t="shared" si="9"/>
        <v>10459183.673469387</v>
      </c>
      <c r="E42" s="6">
        <f t="shared" si="19"/>
        <v>209183673.46938777</v>
      </c>
      <c r="G42">
        <v>8</v>
      </c>
      <c r="H42" s="3">
        <f t="shared" si="20"/>
        <v>46022</v>
      </c>
      <c r="I42">
        <v>29</v>
      </c>
      <c r="J42" s="6">
        <f t="shared" si="10"/>
        <v>15022532.189189188</v>
      </c>
      <c r="K42" s="6">
        <f t="shared" si="13"/>
        <v>210315450.64864868</v>
      </c>
      <c r="M42">
        <v>8</v>
      </c>
      <c r="N42" s="3">
        <f t="shared" si="14"/>
        <v>46022</v>
      </c>
      <c r="O42">
        <v>18</v>
      </c>
      <c r="P42" s="6">
        <f t="shared" si="15"/>
        <v>1329230.7692307692</v>
      </c>
      <c r="Q42" s="6">
        <f t="shared" si="16"/>
        <v>11298461.538461534</v>
      </c>
      <c r="S42">
        <v>8</v>
      </c>
      <c r="T42" s="3">
        <f t="shared" si="17"/>
        <v>46022</v>
      </c>
      <c r="U42">
        <v>53</v>
      </c>
      <c r="V42" s="6">
        <f t="shared" si="11"/>
        <v>13032786.885245901</v>
      </c>
      <c r="W42" s="6">
        <f t="shared" si="18"/>
        <v>338852459.01639342</v>
      </c>
    </row>
    <row r="43" spans="1:23" x14ac:dyDescent="0.25">
      <c r="A43">
        <v>9</v>
      </c>
      <c r="B43" s="3">
        <f t="shared" si="12"/>
        <v>46053</v>
      </c>
      <c r="C43">
        <v>40</v>
      </c>
      <c r="D43" s="6">
        <f t="shared" si="9"/>
        <v>10204081.632653061</v>
      </c>
      <c r="E43" s="6">
        <f t="shared" si="19"/>
        <v>198979591.83673471</v>
      </c>
      <c r="G43">
        <v>9</v>
      </c>
      <c r="H43" s="3">
        <f t="shared" si="20"/>
        <v>46053</v>
      </c>
      <c r="I43">
        <v>28</v>
      </c>
      <c r="J43" s="6">
        <f t="shared" si="10"/>
        <v>14504513.837837839</v>
      </c>
      <c r="K43" s="6">
        <f t="shared" si="13"/>
        <v>195810936.81081083</v>
      </c>
      <c r="M43">
        <v>9</v>
      </c>
      <c r="N43" s="3">
        <f t="shared" si="14"/>
        <v>46053</v>
      </c>
      <c r="O43">
        <v>17</v>
      </c>
      <c r="P43" s="6">
        <f t="shared" si="15"/>
        <v>1255384.6153846153</v>
      </c>
      <c r="Q43" s="6">
        <f t="shared" si="16"/>
        <v>10043076.923076918</v>
      </c>
      <c r="S43">
        <v>9</v>
      </c>
      <c r="T43" s="3">
        <f t="shared" si="17"/>
        <v>46053</v>
      </c>
      <c r="U43">
        <v>52</v>
      </c>
      <c r="V43" s="6">
        <f t="shared" si="11"/>
        <v>12786885.245901641</v>
      </c>
      <c r="W43" s="6">
        <f t="shared" si="18"/>
        <v>326065573.77049178</v>
      </c>
    </row>
    <row r="44" spans="1:23" x14ac:dyDescent="0.25">
      <c r="A44">
        <v>10</v>
      </c>
      <c r="B44" s="3">
        <f t="shared" si="12"/>
        <v>46081</v>
      </c>
      <c r="C44">
        <v>39</v>
      </c>
      <c r="D44" s="6">
        <f t="shared" si="9"/>
        <v>9948979.5918367356</v>
      </c>
      <c r="E44" s="6">
        <f t="shared" si="19"/>
        <v>189030612.24489796</v>
      </c>
      <c r="G44">
        <v>10</v>
      </c>
      <c r="H44" s="3">
        <f t="shared" si="20"/>
        <v>46081</v>
      </c>
      <c r="I44">
        <v>27</v>
      </c>
      <c r="J44" s="6">
        <f t="shared" si="10"/>
        <v>13986495.486486487</v>
      </c>
      <c r="K44" s="6">
        <f t="shared" si="13"/>
        <v>181824441.32432434</v>
      </c>
      <c r="M44">
        <v>10</v>
      </c>
      <c r="N44" s="3">
        <f t="shared" si="14"/>
        <v>46081</v>
      </c>
      <c r="O44">
        <v>16</v>
      </c>
      <c r="P44" s="6">
        <f t="shared" si="15"/>
        <v>1181538.4615384615</v>
      </c>
      <c r="Q44" s="6">
        <f t="shared" si="16"/>
        <v>8861538.4615384564</v>
      </c>
      <c r="S44">
        <v>10</v>
      </c>
      <c r="T44" s="3">
        <f t="shared" si="17"/>
        <v>46081</v>
      </c>
      <c r="U44">
        <v>51</v>
      </c>
      <c r="V44" s="6">
        <f t="shared" si="11"/>
        <v>12540983.606557377</v>
      </c>
      <c r="W44" s="6">
        <f t="shared" si="18"/>
        <v>313524590.16393441</v>
      </c>
    </row>
    <row r="45" spans="1:23" x14ac:dyDescent="0.25">
      <c r="A45">
        <v>11</v>
      </c>
      <c r="B45" s="3">
        <f t="shared" si="12"/>
        <v>46112</v>
      </c>
      <c r="C45">
        <v>38</v>
      </c>
      <c r="D45" s="6">
        <f t="shared" si="9"/>
        <v>9693877.551020408</v>
      </c>
      <c r="E45" s="6">
        <f t="shared" si="19"/>
        <v>179336734.69387755</v>
      </c>
      <c r="G45">
        <v>11</v>
      </c>
      <c r="H45" s="3">
        <f t="shared" si="20"/>
        <v>46112</v>
      </c>
      <c r="I45">
        <v>26</v>
      </c>
      <c r="J45" s="6">
        <f t="shared" si="10"/>
        <v>13468477.135135137</v>
      </c>
      <c r="K45" s="6">
        <f t="shared" si="13"/>
        <v>168355964.1891892</v>
      </c>
      <c r="M45">
        <v>11</v>
      </c>
      <c r="N45" s="3">
        <f t="shared" si="14"/>
        <v>46112</v>
      </c>
      <c r="O45">
        <v>15</v>
      </c>
      <c r="P45" s="6">
        <f t="shared" si="15"/>
        <v>1107692.3076923077</v>
      </c>
      <c r="Q45" s="6">
        <f t="shared" si="16"/>
        <v>7753846.1538461484</v>
      </c>
      <c r="S45">
        <v>11</v>
      </c>
      <c r="T45" s="3">
        <f t="shared" si="17"/>
        <v>46112</v>
      </c>
      <c r="U45">
        <v>50</v>
      </c>
      <c r="V45" s="6">
        <f t="shared" si="11"/>
        <v>12295081.967213115</v>
      </c>
      <c r="W45" s="6">
        <f t="shared" si="18"/>
        <v>301229508.19672132</v>
      </c>
    </row>
    <row r="46" spans="1:23" x14ac:dyDescent="0.25">
      <c r="A46">
        <v>12</v>
      </c>
      <c r="B46" s="3">
        <f t="shared" si="12"/>
        <v>46142</v>
      </c>
      <c r="C46">
        <v>37</v>
      </c>
      <c r="D46" s="6">
        <f t="shared" si="9"/>
        <v>9438775.5102040824</v>
      </c>
      <c r="E46" s="6">
        <f t="shared" si="19"/>
        <v>169897959.18367347</v>
      </c>
      <c r="G46">
        <v>12</v>
      </c>
      <c r="H46" s="3">
        <f t="shared" si="20"/>
        <v>46142</v>
      </c>
      <c r="I46">
        <v>25</v>
      </c>
      <c r="J46" s="6">
        <f t="shared" si="10"/>
        <v>12950458.783783784</v>
      </c>
      <c r="K46" s="6">
        <f t="shared" si="13"/>
        <v>155405505.4054054</v>
      </c>
      <c r="M46">
        <v>12</v>
      </c>
      <c r="N46" s="3">
        <f t="shared" si="14"/>
        <v>46142</v>
      </c>
      <c r="O46">
        <v>14</v>
      </c>
      <c r="P46" s="6">
        <f t="shared" si="15"/>
        <v>1033846.1538461538</v>
      </c>
      <c r="Q46" s="6">
        <f t="shared" si="16"/>
        <v>6719999.9999999944</v>
      </c>
      <c r="S46">
        <v>12</v>
      </c>
      <c r="T46" s="3">
        <f t="shared" si="17"/>
        <v>46142</v>
      </c>
      <c r="U46">
        <v>49</v>
      </c>
      <c r="V46" s="6">
        <f t="shared" si="11"/>
        <v>12049180.327868853</v>
      </c>
      <c r="W46" s="6">
        <f t="shared" si="18"/>
        <v>289180327.86885244</v>
      </c>
    </row>
    <row r="47" spans="1:23" x14ac:dyDescent="0.25">
      <c r="A47">
        <v>13</v>
      </c>
      <c r="B47" s="3">
        <f t="shared" si="12"/>
        <v>46173</v>
      </c>
      <c r="C47">
        <v>36</v>
      </c>
      <c r="D47" s="6">
        <f t="shared" si="9"/>
        <v>9183673.4693877548</v>
      </c>
      <c r="E47" s="6">
        <f t="shared" si="19"/>
        <v>160714285.71428573</v>
      </c>
      <c r="G47">
        <v>13</v>
      </c>
      <c r="H47" s="3">
        <f t="shared" si="20"/>
        <v>46173</v>
      </c>
      <c r="I47">
        <v>24</v>
      </c>
      <c r="J47" s="6">
        <f t="shared" si="10"/>
        <v>12432440.432432432</v>
      </c>
      <c r="K47" s="6">
        <f t="shared" si="13"/>
        <v>142973064.97297296</v>
      </c>
      <c r="M47">
        <v>13</v>
      </c>
      <c r="N47" s="3">
        <f t="shared" si="14"/>
        <v>46173</v>
      </c>
      <c r="O47">
        <v>13</v>
      </c>
      <c r="P47" s="6">
        <f t="shared" si="15"/>
        <v>960000</v>
      </c>
      <c r="Q47" s="6">
        <f t="shared" si="16"/>
        <v>5759999.9999999944</v>
      </c>
      <c r="S47">
        <v>13</v>
      </c>
      <c r="T47" s="3">
        <f t="shared" si="17"/>
        <v>46173</v>
      </c>
      <c r="U47">
        <v>48</v>
      </c>
      <c r="V47" s="6">
        <f t="shared" si="11"/>
        <v>11803278.688524591</v>
      </c>
      <c r="W47" s="6">
        <f t="shared" si="18"/>
        <v>277377049.18032783</v>
      </c>
    </row>
    <row r="48" spans="1:23" x14ac:dyDescent="0.25">
      <c r="A48">
        <v>14</v>
      </c>
      <c r="B48" s="3">
        <f t="shared" si="12"/>
        <v>46203</v>
      </c>
      <c r="C48">
        <v>35</v>
      </c>
      <c r="D48" s="6">
        <f t="shared" si="9"/>
        <v>8928571.4285714272</v>
      </c>
      <c r="E48" s="6">
        <f t="shared" si="19"/>
        <v>151785714.2857143</v>
      </c>
      <c r="G48">
        <v>14</v>
      </c>
      <c r="H48" s="3">
        <f t="shared" si="20"/>
        <v>46203</v>
      </c>
      <c r="I48">
        <v>23</v>
      </c>
      <c r="J48" s="6">
        <f t="shared" si="10"/>
        <v>11914422.081081081</v>
      </c>
      <c r="K48" s="6">
        <f t="shared" si="13"/>
        <v>131058642.89189188</v>
      </c>
      <c r="M48">
        <v>14</v>
      </c>
      <c r="N48" s="3">
        <f t="shared" si="14"/>
        <v>46203</v>
      </c>
      <c r="O48">
        <v>12</v>
      </c>
      <c r="P48" s="6">
        <f t="shared" si="15"/>
        <v>886153.84615384624</v>
      </c>
      <c r="Q48" s="6">
        <f t="shared" si="16"/>
        <v>4873846.1538461484</v>
      </c>
      <c r="S48">
        <v>14</v>
      </c>
      <c r="T48" s="3">
        <f t="shared" si="17"/>
        <v>46203</v>
      </c>
      <c r="U48">
        <v>47</v>
      </c>
      <c r="V48" s="6">
        <f t="shared" si="11"/>
        <v>11557377.049180327</v>
      </c>
      <c r="W48" s="6">
        <f t="shared" si="18"/>
        <v>265819672.1311475</v>
      </c>
    </row>
    <row r="49" spans="1:23" x14ac:dyDescent="0.25">
      <c r="A49">
        <v>15</v>
      </c>
      <c r="B49" s="3">
        <f t="shared" si="12"/>
        <v>46234</v>
      </c>
      <c r="C49">
        <v>34</v>
      </c>
      <c r="D49" s="6">
        <f t="shared" si="9"/>
        <v>8673469.3877551015</v>
      </c>
      <c r="E49" s="6">
        <f t="shared" si="19"/>
        <v>143112244.8979592</v>
      </c>
      <c r="G49">
        <v>15</v>
      </c>
      <c r="H49" s="3">
        <f t="shared" si="20"/>
        <v>46234</v>
      </c>
      <c r="I49">
        <v>22</v>
      </c>
      <c r="J49" s="6">
        <f t="shared" si="10"/>
        <v>11396403.729729729</v>
      </c>
      <c r="K49" s="6">
        <f t="shared" si="13"/>
        <v>119662239.16216215</v>
      </c>
      <c r="M49">
        <v>15</v>
      </c>
      <c r="N49" s="3">
        <f t="shared" si="14"/>
        <v>46234</v>
      </c>
      <c r="O49">
        <v>11</v>
      </c>
      <c r="P49" s="6">
        <f t="shared" si="15"/>
        <v>812307.69230769225</v>
      </c>
      <c r="Q49" s="6">
        <f t="shared" si="16"/>
        <v>4061538.4615384564</v>
      </c>
      <c r="S49">
        <v>15</v>
      </c>
      <c r="T49" s="3">
        <f t="shared" si="17"/>
        <v>46234</v>
      </c>
      <c r="U49">
        <v>46</v>
      </c>
      <c r="V49" s="6">
        <f t="shared" si="11"/>
        <v>11311475.409836065</v>
      </c>
      <c r="W49" s="6">
        <f t="shared" si="18"/>
        <v>254508196.72131145</v>
      </c>
    </row>
    <row r="50" spans="1:23" x14ac:dyDescent="0.25">
      <c r="A50">
        <v>16</v>
      </c>
      <c r="B50" s="3">
        <f t="shared" si="12"/>
        <v>46265</v>
      </c>
      <c r="C50">
        <v>33</v>
      </c>
      <c r="D50" s="6">
        <f t="shared" si="9"/>
        <v>8418367.3469387759</v>
      </c>
      <c r="E50" s="6">
        <f t="shared" si="19"/>
        <v>134693877.55102041</v>
      </c>
      <c r="G50">
        <v>16</v>
      </c>
      <c r="H50" s="3">
        <f t="shared" si="20"/>
        <v>46265</v>
      </c>
      <c r="I50">
        <v>21</v>
      </c>
      <c r="J50" s="6">
        <f t="shared" si="10"/>
        <v>10878385.378378378</v>
      </c>
      <c r="K50" s="6">
        <f t="shared" si="13"/>
        <v>108783853.78378378</v>
      </c>
      <c r="M50">
        <v>16</v>
      </c>
      <c r="N50" s="3">
        <f t="shared" si="14"/>
        <v>46265</v>
      </c>
      <c r="O50">
        <v>10</v>
      </c>
      <c r="P50" s="6">
        <f t="shared" si="15"/>
        <v>738461.5384615385</v>
      </c>
      <c r="Q50" s="6">
        <f t="shared" si="16"/>
        <v>3323076.9230769179</v>
      </c>
      <c r="S50">
        <v>16</v>
      </c>
      <c r="T50" s="3">
        <f t="shared" si="17"/>
        <v>46265</v>
      </c>
      <c r="U50">
        <v>45</v>
      </c>
      <c r="V50" s="6">
        <f t="shared" si="11"/>
        <v>11065573.770491803</v>
      </c>
      <c r="W50" s="6">
        <f t="shared" si="18"/>
        <v>243442622.95081964</v>
      </c>
    </row>
    <row r="51" spans="1:23" x14ac:dyDescent="0.25">
      <c r="A51">
        <v>17</v>
      </c>
      <c r="B51" s="3">
        <f t="shared" si="12"/>
        <v>46295</v>
      </c>
      <c r="C51">
        <v>32</v>
      </c>
      <c r="D51" s="6">
        <f t="shared" si="9"/>
        <v>8163265.3061224483</v>
      </c>
      <c r="E51" s="6">
        <f t="shared" si="19"/>
        <v>126530612.24489796</v>
      </c>
      <c r="G51">
        <v>17</v>
      </c>
      <c r="H51" s="3">
        <f t="shared" si="20"/>
        <v>46295</v>
      </c>
      <c r="I51">
        <v>20</v>
      </c>
      <c r="J51" s="6">
        <f t="shared" si="10"/>
        <v>10360367.027027028</v>
      </c>
      <c r="K51" s="6">
        <f t="shared" si="13"/>
        <v>98423486.756756753</v>
      </c>
      <c r="M51">
        <v>17</v>
      </c>
      <c r="N51" s="3">
        <f t="shared" si="14"/>
        <v>46295</v>
      </c>
      <c r="O51">
        <v>9</v>
      </c>
      <c r="P51" s="6">
        <f t="shared" si="15"/>
        <v>664615.38461538462</v>
      </c>
      <c r="Q51" s="6">
        <f t="shared" si="16"/>
        <v>2658461.5384615334</v>
      </c>
      <c r="S51">
        <v>17</v>
      </c>
      <c r="T51" s="3">
        <f t="shared" si="17"/>
        <v>46295</v>
      </c>
      <c r="U51">
        <v>44</v>
      </c>
      <c r="V51" s="6">
        <f t="shared" si="11"/>
        <v>10819672.131147541</v>
      </c>
      <c r="W51" s="6">
        <f t="shared" si="18"/>
        <v>232622950.81967211</v>
      </c>
    </row>
    <row r="52" spans="1:23" x14ac:dyDescent="0.25">
      <c r="A52">
        <v>18</v>
      </c>
      <c r="B52" s="3">
        <f t="shared" si="12"/>
        <v>46326</v>
      </c>
      <c r="C52">
        <v>31</v>
      </c>
      <c r="D52" s="6">
        <f t="shared" si="9"/>
        <v>7908163.2653061226</v>
      </c>
      <c r="E52" s="6">
        <f t="shared" si="19"/>
        <v>118622448.97959185</v>
      </c>
      <c r="G52">
        <v>18</v>
      </c>
      <c r="H52" s="3">
        <f t="shared" si="20"/>
        <v>46326</v>
      </c>
      <c r="I52">
        <v>19</v>
      </c>
      <c r="J52" s="6">
        <f t="shared" si="10"/>
        <v>9842348.6756756753</v>
      </c>
      <c r="K52" s="6">
        <f t="shared" si="13"/>
        <v>88581138.081081077</v>
      </c>
      <c r="M52">
        <v>18</v>
      </c>
      <c r="N52" s="3">
        <f t="shared" si="14"/>
        <v>46326</v>
      </c>
      <c r="O52">
        <v>8</v>
      </c>
      <c r="P52" s="6">
        <f t="shared" si="15"/>
        <v>590769.23076923075</v>
      </c>
      <c r="Q52" s="6">
        <f t="shared" si="16"/>
        <v>2067692.3076923026</v>
      </c>
      <c r="S52">
        <v>18</v>
      </c>
      <c r="T52" s="3">
        <f t="shared" si="17"/>
        <v>46326</v>
      </c>
      <c r="U52">
        <v>43</v>
      </c>
      <c r="V52" s="6">
        <f t="shared" si="11"/>
        <v>10573770.491803279</v>
      </c>
      <c r="W52" s="6">
        <f t="shared" si="18"/>
        <v>222049180.32786882</v>
      </c>
    </row>
    <row r="53" spans="1:23" x14ac:dyDescent="0.25">
      <c r="A53">
        <v>19</v>
      </c>
      <c r="B53" s="3">
        <f t="shared" si="12"/>
        <v>46356</v>
      </c>
      <c r="C53">
        <v>30</v>
      </c>
      <c r="D53" s="6">
        <f t="shared" si="9"/>
        <v>7653061.224489796</v>
      </c>
      <c r="E53" s="6">
        <f t="shared" si="19"/>
        <v>110969387.75510205</v>
      </c>
      <c r="G53">
        <v>19</v>
      </c>
      <c r="H53" s="3">
        <f t="shared" si="20"/>
        <v>46356</v>
      </c>
      <c r="I53">
        <v>18</v>
      </c>
      <c r="J53" s="6">
        <f t="shared" si="10"/>
        <v>9324330.3243243247</v>
      </c>
      <c r="K53" s="6">
        <f t="shared" si="13"/>
        <v>79256807.756756753</v>
      </c>
      <c r="M53">
        <v>19</v>
      </c>
      <c r="N53" s="3">
        <f t="shared" si="14"/>
        <v>46356</v>
      </c>
      <c r="O53">
        <v>7</v>
      </c>
      <c r="P53" s="6">
        <f t="shared" si="15"/>
        <v>516923.07692307688</v>
      </c>
      <c r="Q53" s="6">
        <f t="shared" si="16"/>
        <v>1550769.2307692259</v>
      </c>
      <c r="S53">
        <v>19</v>
      </c>
      <c r="T53" s="3">
        <f t="shared" si="17"/>
        <v>46356</v>
      </c>
      <c r="U53">
        <v>42</v>
      </c>
      <c r="V53" s="6">
        <f t="shared" si="11"/>
        <v>10327868.852459015</v>
      </c>
      <c r="W53" s="6">
        <f t="shared" si="18"/>
        <v>211721311.47540981</v>
      </c>
    </row>
    <row r="54" spans="1:23" x14ac:dyDescent="0.25">
      <c r="A54">
        <v>20</v>
      </c>
      <c r="B54" s="3">
        <f t="shared" si="12"/>
        <v>46387</v>
      </c>
      <c r="C54">
        <v>29</v>
      </c>
      <c r="D54" s="6">
        <f t="shared" si="9"/>
        <v>7397959.1836734693</v>
      </c>
      <c r="E54" s="6">
        <f t="shared" si="19"/>
        <v>103571428.57142858</v>
      </c>
      <c r="G54">
        <v>20</v>
      </c>
      <c r="H54" s="3">
        <f t="shared" si="20"/>
        <v>46387</v>
      </c>
      <c r="I54">
        <v>17</v>
      </c>
      <c r="J54" s="6">
        <f t="shared" si="10"/>
        <v>8806311.9729729723</v>
      </c>
      <c r="K54" s="6">
        <f t="shared" si="13"/>
        <v>70450495.783783779</v>
      </c>
      <c r="M54">
        <v>20</v>
      </c>
      <c r="N54" s="3">
        <f t="shared" si="14"/>
        <v>46387</v>
      </c>
      <c r="O54">
        <v>6</v>
      </c>
      <c r="P54" s="6">
        <f t="shared" si="15"/>
        <v>443076.92307692312</v>
      </c>
      <c r="Q54" s="6">
        <f t="shared" si="16"/>
        <v>1107692.3076923029</v>
      </c>
      <c r="S54">
        <v>20</v>
      </c>
      <c r="T54" s="3">
        <f t="shared" si="17"/>
        <v>46387</v>
      </c>
      <c r="U54">
        <v>41</v>
      </c>
      <c r="V54" s="6">
        <f t="shared" si="11"/>
        <v>10081967.213114755</v>
      </c>
      <c r="W54" s="6">
        <f t="shared" si="18"/>
        <v>201639344.26229504</v>
      </c>
    </row>
    <row r="55" spans="1:23" x14ac:dyDescent="0.25">
      <c r="A55">
        <v>21</v>
      </c>
      <c r="B55" s="3">
        <f t="shared" si="12"/>
        <v>46418</v>
      </c>
      <c r="C55">
        <v>28</v>
      </c>
      <c r="D55" s="6">
        <f t="shared" si="9"/>
        <v>7142857.1428571427</v>
      </c>
      <c r="E55" s="6">
        <f t="shared" si="19"/>
        <v>96428571.428571433</v>
      </c>
      <c r="G55">
        <v>21</v>
      </c>
      <c r="H55" s="3">
        <f t="shared" si="20"/>
        <v>46418</v>
      </c>
      <c r="I55">
        <v>16</v>
      </c>
      <c r="J55" s="6">
        <f t="shared" si="10"/>
        <v>8288293.6216216218</v>
      </c>
      <c r="K55" s="6">
        <f t="shared" si="13"/>
        <v>62162202.162162155</v>
      </c>
      <c r="M55">
        <v>21</v>
      </c>
      <c r="N55" s="3">
        <f t="shared" si="14"/>
        <v>46418</v>
      </c>
      <c r="O55">
        <v>5</v>
      </c>
      <c r="P55" s="6">
        <f t="shared" si="15"/>
        <v>369230.76923076925</v>
      </c>
      <c r="Q55" s="6">
        <f t="shared" si="16"/>
        <v>738461.53846153361</v>
      </c>
      <c r="S55">
        <v>21</v>
      </c>
      <c r="T55" s="3">
        <f t="shared" si="17"/>
        <v>46418</v>
      </c>
      <c r="U55">
        <v>40</v>
      </c>
      <c r="V55" s="6">
        <f t="shared" si="11"/>
        <v>9836065.5737704914</v>
      </c>
      <c r="W55" s="6">
        <f t="shared" si="18"/>
        <v>191803278.68852454</v>
      </c>
    </row>
    <row r="56" spans="1:23" x14ac:dyDescent="0.25">
      <c r="A56">
        <v>22</v>
      </c>
      <c r="B56" s="3">
        <f t="shared" si="12"/>
        <v>46446</v>
      </c>
      <c r="C56">
        <v>27</v>
      </c>
      <c r="D56" s="6">
        <f t="shared" si="9"/>
        <v>6887755.102040817</v>
      </c>
      <c r="E56" s="6">
        <f t="shared" si="19"/>
        <v>89540816.32653062</v>
      </c>
      <c r="G56">
        <v>22</v>
      </c>
      <c r="H56" s="3">
        <f t="shared" si="20"/>
        <v>46446</v>
      </c>
      <c r="I56">
        <v>15</v>
      </c>
      <c r="J56" s="6">
        <f t="shared" si="10"/>
        <v>7770275.2702702703</v>
      </c>
      <c r="K56" s="6">
        <f t="shared" si="13"/>
        <v>54391926.891891882</v>
      </c>
      <c r="M56">
        <v>22</v>
      </c>
      <c r="N56" s="3">
        <f t="shared" si="14"/>
        <v>46446</v>
      </c>
      <c r="O56">
        <v>4</v>
      </c>
      <c r="P56" s="6">
        <f t="shared" si="15"/>
        <v>295384.61538461538</v>
      </c>
      <c r="Q56" s="6">
        <f t="shared" si="16"/>
        <v>443076.92307691823</v>
      </c>
      <c r="S56">
        <v>22</v>
      </c>
      <c r="T56" s="3">
        <f t="shared" si="17"/>
        <v>46446</v>
      </c>
      <c r="U56">
        <v>39</v>
      </c>
      <c r="V56" s="6">
        <f t="shared" si="11"/>
        <v>9590163.9344262294</v>
      </c>
      <c r="W56" s="6">
        <f t="shared" si="18"/>
        <v>182213114.75409833</v>
      </c>
    </row>
    <row r="57" spans="1:23" x14ac:dyDescent="0.25">
      <c r="A57">
        <v>23</v>
      </c>
      <c r="B57" s="3">
        <f t="shared" si="12"/>
        <v>46477</v>
      </c>
      <c r="C57">
        <v>26</v>
      </c>
      <c r="D57" s="6">
        <f t="shared" si="9"/>
        <v>6632653.0612244895</v>
      </c>
      <c r="E57" s="6">
        <f t="shared" si="19"/>
        <v>82908163.26530613</v>
      </c>
      <c r="G57">
        <v>23</v>
      </c>
      <c r="H57" s="3">
        <f t="shared" si="20"/>
        <v>46477</v>
      </c>
      <c r="I57">
        <v>14</v>
      </c>
      <c r="J57" s="6">
        <f t="shared" si="10"/>
        <v>7252256.9189189197</v>
      </c>
      <c r="K57" s="6">
        <f t="shared" si="13"/>
        <v>47139669.972972959</v>
      </c>
      <c r="M57">
        <v>23</v>
      </c>
      <c r="N57" s="3">
        <f t="shared" si="14"/>
        <v>46477</v>
      </c>
      <c r="O57">
        <v>3</v>
      </c>
      <c r="P57" s="6">
        <f t="shared" si="15"/>
        <v>221538.46153846156</v>
      </c>
      <c r="Q57" s="6">
        <f t="shared" si="16"/>
        <v>221538.46153845667</v>
      </c>
      <c r="S57">
        <v>23</v>
      </c>
      <c r="T57" s="3">
        <f t="shared" si="17"/>
        <v>46477</v>
      </c>
      <c r="U57">
        <v>38</v>
      </c>
      <c r="V57" s="6">
        <f t="shared" si="11"/>
        <v>9344262.2950819675</v>
      </c>
      <c r="W57" s="6">
        <f t="shared" si="18"/>
        <v>172868852.45901635</v>
      </c>
    </row>
    <row r="58" spans="1:23" x14ac:dyDescent="0.25">
      <c r="A58">
        <v>24</v>
      </c>
      <c r="B58" s="3">
        <f t="shared" si="12"/>
        <v>46507</v>
      </c>
      <c r="C58">
        <v>25</v>
      </c>
      <c r="D58" s="6">
        <f t="shared" si="9"/>
        <v>6377551.0204081628</v>
      </c>
      <c r="E58" s="6">
        <f t="shared" si="19"/>
        <v>76530612.244897962</v>
      </c>
      <c r="G58">
        <v>24</v>
      </c>
      <c r="H58" s="3">
        <f t="shared" si="20"/>
        <v>46507</v>
      </c>
      <c r="I58">
        <v>13</v>
      </c>
      <c r="J58" s="6">
        <f t="shared" si="10"/>
        <v>6734238.5675675683</v>
      </c>
      <c r="K58" s="6">
        <f t="shared" si="13"/>
        <v>40405431.405405387</v>
      </c>
      <c r="M58">
        <v>24</v>
      </c>
      <c r="N58" s="3">
        <f t="shared" si="14"/>
        <v>46507</v>
      </c>
      <c r="O58">
        <v>2</v>
      </c>
      <c r="P58" s="6">
        <f t="shared" si="15"/>
        <v>147692.30769230769</v>
      </c>
      <c r="Q58" s="6">
        <f t="shared" si="16"/>
        <v>73846.153846148984</v>
      </c>
      <c r="S58">
        <v>24</v>
      </c>
      <c r="T58" s="3">
        <f t="shared" si="17"/>
        <v>46507</v>
      </c>
      <c r="U58">
        <v>37</v>
      </c>
      <c r="V58" s="6">
        <f t="shared" si="11"/>
        <v>9098360.6557377055</v>
      </c>
      <c r="W58" s="6">
        <f t="shared" si="18"/>
        <v>163770491.80327865</v>
      </c>
    </row>
    <row r="59" spans="1:23" x14ac:dyDescent="0.25">
      <c r="A59">
        <v>25</v>
      </c>
      <c r="B59" s="3">
        <f t="shared" si="12"/>
        <v>46538</v>
      </c>
      <c r="C59">
        <v>24</v>
      </c>
      <c r="D59" s="6">
        <f t="shared" si="9"/>
        <v>6122448.9795918362</v>
      </c>
      <c r="E59" s="6">
        <f t="shared" si="19"/>
        <v>70408163.26530613</v>
      </c>
      <c r="G59">
        <v>25</v>
      </c>
      <c r="H59" s="3">
        <f t="shared" si="20"/>
        <v>46538</v>
      </c>
      <c r="I59">
        <v>12</v>
      </c>
      <c r="J59" s="6">
        <f t="shared" si="10"/>
        <v>6216220.2162162159</v>
      </c>
      <c r="K59" s="6">
        <f t="shared" si="13"/>
        <v>34189211.189189173</v>
      </c>
      <c r="M59">
        <v>25</v>
      </c>
      <c r="N59" s="3">
        <f t="shared" si="14"/>
        <v>46538</v>
      </c>
      <c r="O59">
        <v>1</v>
      </c>
      <c r="P59" s="6">
        <f t="shared" si="15"/>
        <v>73846.153846153844</v>
      </c>
      <c r="Q59" s="6">
        <f t="shared" si="16"/>
        <v>-4.8603396862745285E-9</v>
      </c>
      <c r="S59">
        <v>25</v>
      </c>
      <c r="T59" s="3">
        <f t="shared" si="17"/>
        <v>46538</v>
      </c>
      <c r="U59">
        <v>36</v>
      </c>
      <c r="V59" s="6">
        <f t="shared" si="11"/>
        <v>8852459.0163934436</v>
      </c>
      <c r="W59" s="6">
        <f t="shared" si="18"/>
        <v>154918032.7868852</v>
      </c>
    </row>
    <row r="60" spans="1:23" x14ac:dyDescent="0.25">
      <c r="A60">
        <v>26</v>
      </c>
      <c r="B60" s="3">
        <f t="shared" si="12"/>
        <v>46568</v>
      </c>
      <c r="C60">
        <v>23</v>
      </c>
      <c r="D60" s="6">
        <f t="shared" si="9"/>
        <v>5867346.9387755105</v>
      </c>
      <c r="E60" s="6">
        <f t="shared" si="19"/>
        <v>64540816.32653062</v>
      </c>
      <c r="G60">
        <v>26</v>
      </c>
      <c r="H60" s="3">
        <f t="shared" si="20"/>
        <v>46568</v>
      </c>
      <c r="I60">
        <v>11</v>
      </c>
      <c r="J60" s="6">
        <f t="shared" si="10"/>
        <v>5698201.8648648644</v>
      </c>
      <c r="K60" s="6">
        <f t="shared" si="13"/>
        <v>28491009.32432431</v>
      </c>
      <c r="S60">
        <v>26</v>
      </c>
      <c r="T60" s="3">
        <f t="shared" si="17"/>
        <v>46568</v>
      </c>
      <c r="U60">
        <v>35</v>
      </c>
      <c r="V60" s="6">
        <f t="shared" si="11"/>
        <v>8606557.3770491797</v>
      </c>
      <c r="W60" s="6">
        <f t="shared" si="18"/>
        <v>146311475.40983602</v>
      </c>
    </row>
    <row r="61" spans="1:23" x14ac:dyDescent="0.25">
      <c r="A61">
        <v>27</v>
      </c>
      <c r="B61" s="3">
        <f t="shared" si="12"/>
        <v>46599</v>
      </c>
      <c r="C61">
        <v>22</v>
      </c>
      <c r="D61" s="6">
        <f t="shared" si="9"/>
        <v>5612244.8979591839</v>
      </c>
      <c r="E61" s="6">
        <f t="shared" si="19"/>
        <v>58928571.428571433</v>
      </c>
      <c r="G61">
        <v>27</v>
      </c>
      <c r="H61" s="3">
        <f t="shared" si="20"/>
        <v>46599</v>
      </c>
      <c r="I61">
        <v>10</v>
      </c>
      <c r="J61" s="6">
        <f t="shared" si="10"/>
        <v>5180183.5135135138</v>
      </c>
      <c r="K61" s="6">
        <f t="shared" si="13"/>
        <v>23310825.810810797</v>
      </c>
      <c r="S61">
        <v>27</v>
      </c>
      <c r="T61" s="3">
        <f t="shared" si="17"/>
        <v>46599</v>
      </c>
      <c r="U61">
        <v>34</v>
      </c>
      <c r="V61" s="6">
        <f t="shared" si="11"/>
        <v>8360655.7377049178</v>
      </c>
      <c r="W61" s="6">
        <f t="shared" si="18"/>
        <v>137950819.67213112</v>
      </c>
    </row>
    <row r="62" spans="1:23" x14ac:dyDescent="0.25">
      <c r="A62">
        <v>28</v>
      </c>
      <c r="B62" s="3">
        <f t="shared" si="12"/>
        <v>46630</v>
      </c>
      <c r="C62">
        <v>21</v>
      </c>
      <c r="D62" s="6">
        <f t="shared" si="9"/>
        <v>5357142.8571428573</v>
      </c>
      <c r="E62" s="6">
        <f t="shared" si="19"/>
        <v>53571428.571428575</v>
      </c>
      <c r="G62">
        <v>28</v>
      </c>
      <c r="H62" s="3">
        <f t="shared" si="20"/>
        <v>46630</v>
      </c>
      <c r="I62">
        <v>9</v>
      </c>
      <c r="J62" s="6">
        <f t="shared" si="10"/>
        <v>4662165.1621621624</v>
      </c>
      <c r="K62" s="6">
        <f t="shared" si="13"/>
        <v>18648660.648648635</v>
      </c>
      <c r="S62">
        <v>28</v>
      </c>
      <c r="T62" s="3">
        <f t="shared" si="17"/>
        <v>46630</v>
      </c>
      <c r="U62">
        <v>33</v>
      </c>
      <c r="V62" s="6">
        <f t="shared" si="11"/>
        <v>8114754.0983606568</v>
      </c>
      <c r="W62" s="6">
        <f t="shared" si="18"/>
        <v>129836065.57377046</v>
      </c>
    </row>
    <row r="63" spans="1:23" x14ac:dyDescent="0.25">
      <c r="A63">
        <v>29</v>
      </c>
      <c r="B63" s="3">
        <f t="shared" si="12"/>
        <v>46660</v>
      </c>
      <c r="C63">
        <v>20</v>
      </c>
      <c r="D63" s="6">
        <f t="shared" si="9"/>
        <v>5102040.8163265307</v>
      </c>
      <c r="E63" s="6">
        <f t="shared" si="19"/>
        <v>48469387.755102046</v>
      </c>
      <c r="G63">
        <v>29</v>
      </c>
      <c r="H63" s="3">
        <f t="shared" si="20"/>
        <v>46660</v>
      </c>
      <c r="I63">
        <v>8</v>
      </c>
      <c r="J63" s="6">
        <f t="shared" si="10"/>
        <v>4144146.8108108109</v>
      </c>
      <c r="K63" s="6">
        <f t="shared" si="13"/>
        <v>14504513.837837823</v>
      </c>
      <c r="S63">
        <v>29</v>
      </c>
      <c r="T63" s="3">
        <f t="shared" si="17"/>
        <v>46660</v>
      </c>
      <c r="U63">
        <v>32</v>
      </c>
      <c r="V63" s="6">
        <f t="shared" si="11"/>
        <v>7868852.4590163939</v>
      </c>
      <c r="W63" s="6">
        <f t="shared" si="18"/>
        <v>121967213.11475407</v>
      </c>
    </row>
    <row r="64" spans="1:23" x14ac:dyDescent="0.25">
      <c r="A64">
        <v>30</v>
      </c>
      <c r="B64" s="3">
        <f t="shared" si="12"/>
        <v>46691</v>
      </c>
      <c r="C64">
        <v>19</v>
      </c>
      <c r="D64" s="6">
        <f t="shared" si="9"/>
        <v>4846938.775510204</v>
      </c>
      <c r="E64" s="6">
        <f t="shared" si="19"/>
        <v>43622448.979591839</v>
      </c>
      <c r="G64">
        <v>30</v>
      </c>
      <c r="H64" s="3">
        <f t="shared" si="20"/>
        <v>46691</v>
      </c>
      <c r="I64">
        <v>7</v>
      </c>
      <c r="J64" s="6">
        <f t="shared" si="10"/>
        <v>3626128.4594594599</v>
      </c>
      <c r="K64" s="6">
        <f t="shared" si="13"/>
        <v>10878385.378378363</v>
      </c>
      <c r="S64">
        <v>30</v>
      </c>
      <c r="T64" s="3">
        <f t="shared" si="17"/>
        <v>46691</v>
      </c>
      <c r="U64">
        <v>31</v>
      </c>
      <c r="V64" s="6">
        <f t="shared" si="11"/>
        <v>7622950.819672131</v>
      </c>
      <c r="W64" s="6">
        <f t="shared" si="18"/>
        <v>114344262.29508193</v>
      </c>
    </row>
    <row r="65" spans="1:23" x14ac:dyDescent="0.25">
      <c r="A65">
        <v>31</v>
      </c>
      <c r="B65" s="3">
        <f t="shared" si="12"/>
        <v>46721</v>
      </c>
      <c r="C65">
        <v>18</v>
      </c>
      <c r="D65" s="6">
        <f t="shared" si="9"/>
        <v>4591836.7346938774</v>
      </c>
      <c r="E65" s="6">
        <f t="shared" si="19"/>
        <v>39030612.244897962</v>
      </c>
      <c r="G65">
        <v>31</v>
      </c>
      <c r="H65" s="3">
        <f t="shared" si="20"/>
        <v>46721</v>
      </c>
      <c r="I65">
        <v>6</v>
      </c>
      <c r="J65" s="6">
        <f t="shared" si="10"/>
        <v>3108110.1081081079</v>
      </c>
      <c r="K65" s="6">
        <f t="shared" si="13"/>
        <v>7770275.2702702554</v>
      </c>
      <c r="S65">
        <v>31</v>
      </c>
      <c r="T65" s="3">
        <f t="shared" si="17"/>
        <v>46721</v>
      </c>
      <c r="U65">
        <v>30</v>
      </c>
      <c r="V65" s="6">
        <f t="shared" si="11"/>
        <v>7377049.180327869</v>
      </c>
      <c r="W65" s="6">
        <f t="shared" si="18"/>
        <v>106967213.11475407</v>
      </c>
    </row>
    <row r="66" spans="1:23" x14ac:dyDescent="0.25">
      <c r="A66">
        <v>32</v>
      </c>
      <c r="B66" s="3">
        <f t="shared" si="12"/>
        <v>46752</v>
      </c>
      <c r="C66">
        <v>17</v>
      </c>
      <c r="D66" s="6">
        <f t="shared" si="9"/>
        <v>4336734.6938775508</v>
      </c>
      <c r="E66" s="6">
        <f t="shared" si="19"/>
        <v>34693877.551020414</v>
      </c>
      <c r="G66">
        <v>32</v>
      </c>
      <c r="H66" s="3">
        <f t="shared" si="20"/>
        <v>46752</v>
      </c>
      <c r="I66">
        <v>5</v>
      </c>
      <c r="J66" s="6">
        <f t="shared" si="10"/>
        <v>2590091.7567567569</v>
      </c>
      <c r="K66" s="6">
        <f t="shared" si="13"/>
        <v>5180183.513513498</v>
      </c>
      <c r="S66">
        <v>32</v>
      </c>
      <c r="T66" s="3">
        <f t="shared" si="17"/>
        <v>46752</v>
      </c>
      <c r="U66">
        <v>29</v>
      </c>
      <c r="V66" s="6">
        <f t="shared" si="11"/>
        <v>7131147.5409836061</v>
      </c>
      <c r="W66" s="6">
        <f t="shared" si="18"/>
        <v>99836065.573770463</v>
      </c>
    </row>
    <row r="67" spans="1:23" x14ac:dyDescent="0.25">
      <c r="A67">
        <v>33</v>
      </c>
      <c r="B67" s="3">
        <f t="shared" si="12"/>
        <v>46783</v>
      </c>
      <c r="C67">
        <v>16</v>
      </c>
      <c r="D67" s="6">
        <f t="shared" si="9"/>
        <v>4081632.6530612241</v>
      </c>
      <c r="E67" s="6">
        <f t="shared" si="19"/>
        <v>30612244.897959188</v>
      </c>
      <c r="G67">
        <v>33</v>
      </c>
      <c r="H67" s="3">
        <f t="shared" si="20"/>
        <v>46783</v>
      </c>
      <c r="I67">
        <v>4</v>
      </c>
      <c r="J67" s="6">
        <f t="shared" si="10"/>
        <v>2072073.4054054054</v>
      </c>
      <c r="K67" s="6">
        <f t="shared" si="13"/>
        <v>3108110.1081080926</v>
      </c>
      <c r="S67">
        <v>33</v>
      </c>
      <c r="T67" s="3">
        <f t="shared" si="17"/>
        <v>46783</v>
      </c>
      <c r="U67">
        <v>28</v>
      </c>
      <c r="V67" s="6">
        <f t="shared" si="11"/>
        <v>6885245.9016393442</v>
      </c>
      <c r="W67" s="6">
        <f t="shared" si="18"/>
        <v>92950819.672131121</v>
      </c>
    </row>
    <row r="68" spans="1:23" x14ac:dyDescent="0.25">
      <c r="A68">
        <v>34</v>
      </c>
      <c r="B68" s="3">
        <f t="shared" si="12"/>
        <v>46812</v>
      </c>
      <c r="C68">
        <v>15</v>
      </c>
      <c r="D68" s="6">
        <f t="shared" si="9"/>
        <v>3826530.612244898</v>
      </c>
      <c r="E68" s="6">
        <f t="shared" si="19"/>
        <v>26785714.285714291</v>
      </c>
      <c r="G68">
        <v>34</v>
      </c>
      <c r="H68" s="3">
        <f t="shared" si="20"/>
        <v>46812</v>
      </c>
      <c r="I68">
        <v>3</v>
      </c>
      <c r="J68" s="6">
        <f t="shared" si="10"/>
        <v>1554055.054054054</v>
      </c>
      <c r="K68" s="6">
        <f t="shared" si="13"/>
        <v>1554055.0540540386</v>
      </c>
      <c r="S68">
        <v>34</v>
      </c>
      <c r="T68" s="3">
        <f t="shared" si="17"/>
        <v>46812</v>
      </c>
      <c r="U68">
        <v>27</v>
      </c>
      <c r="V68" s="6">
        <f t="shared" si="11"/>
        <v>6639344.2622950822</v>
      </c>
      <c r="W68" s="6">
        <f t="shared" si="18"/>
        <v>86311475.409836039</v>
      </c>
    </row>
    <row r="69" spans="1:23" x14ac:dyDescent="0.25">
      <c r="A69">
        <v>35</v>
      </c>
      <c r="B69" s="3">
        <f t="shared" si="12"/>
        <v>46843</v>
      </c>
      <c r="C69">
        <v>14</v>
      </c>
      <c r="D69" s="6">
        <f t="shared" si="9"/>
        <v>3571428.5714285714</v>
      </c>
      <c r="E69" s="6">
        <f t="shared" si="19"/>
        <v>23214285.71428572</v>
      </c>
      <c r="G69">
        <v>35</v>
      </c>
      <c r="H69" s="3">
        <f t="shared" si="20"/>
        <v>46843</v>
      </c>
      <c r="I69">
        <v>2</v>
      </c>
      <c r="J69" s="6">
        <f t="shared" si="10"/>
        <v>1036036.7027027027</v>
      </c>
      <c r="K69" s="6">
        <f t="shared" si="13"/>
        <v>518018.35135133588</v>
      </c>
      <c r="S69">
        <v>35</v>
      </c>
      <c r="T69" s="3">
        <f t="shared" si="17"/>
        <v>46843</v>
      </c>
      <c r="U69">
        <v>26</v>
      </c>
      <c r="V69" s="6">
        <f t="shared" si="11"/>
        <v>6393442.6229508203</v>
      </c>
      <c r="W69" s="6">
        <f t="shared" si="18"/>
        <v>79918032.786885217</v>
      </c>
    </row>
    <row r="70" spans="1:23" x14ac:dyDescent="0.25">
      <c r="A70">
        <v>36</v>
      </c>
      <c r="B70" s="3">
        <f t="shared" si="12"/>
        <v>46873</v>
      </c>
      <c r="C70">
        <v>13</v>
      </c>
      <c r="D70" s="6">
        <f t="shared" si="9"/>
        <v>3316326.5306122447</v>
      </c>
      <c r="E70" s="6">
        <f t="shared" si="19"/>
        <v>19897959.183673475</v>
      </c>
      <c r="G70">
        <v>36</v>
      </c>
      <c r="H70" s="3">
        <f t="shared" si="20"/>
        <v>46873</v>
      </c>
      <c r="I70">
        <v>1</v>
      </c>
      <c r="J70" s="6">
        <f t="shared" si="10"/>
        <v>518018.35135135136</v>
      </c>
      <c r="K70" s="6">
        <f t="shared" si="13"/>
        <v>-1.548323780298233E-8</v>
      </c>
      <c r="S70">
        <v>36</v>
      </c>
      <c r="T70" s="3">
        <f t="shared" si="17"/>
        <v>46873</v>
      </c>
      <c r="U70">
        <v>25</v>
      </c>
      <c r="V70" s="6">
        <f t="shared" si="11"/>
        <v>6147540.9836065574</v>
      </c>
      <c r="W70" s="6">
        <f t="shared" si="18"/>
        <v>73770491.803278655</v>
      </c>
    </row>
    <row r="71" spans="1:23" x14ac:dyDescent="0.25">
      <c r="A71">
        <v>37</v>
      </c>
      <c r="B71" s="3">
        <f t="shared" si="12"/>
        <v>46904</v>
      </c>
      <c r="C71">
        <v>12</v>
      </c>
      <c r="D71" s="6">
        <f t="shared" si="9"/>
        <v>3061224.4897959181</v>
      </c>
      <c r="E71" s="6">
        <f t="shared" si="19"/>
        <v>16836734.693877555</v>
      </c>
      <c r="S71">
        <v>37</v>
      </c>
      <c r="T71" s="3">
        <f t="shared" si="17"/>
        <v>46904</v>
      </c>
      <c r="U71">
        <v>24</v>
      </c>
      <c r="V71" s="6">
        <f t="shared" si="11"/>
        <v>5901639.3442622954</v>
      </c>
      <c r="W71" s="6">
        <f t="shared" si="18"/>
        <v>67868852.459016353</v>
      </c>
    </row>
    <row r="72" spans="1:23" x14ac:dyDescent="0.25">
      <c r="A72">
        <v>38</v>
      </c>
      <c r="B72" s="3">
        <f t="shared" si="12"/>
        <v>46934</v>
      </c>
      <c r="C72">
        <v>11</v>
      </c>
      <c r="D72" s="6">
        <f t="shared" si="9"/>
        <v>2806122.448979592</v>
      </c>
      <c r="E72" s="6">
        <f t="shared" si="19"/>
        <v>14030612.244897963</v>
      </c>
      <c r="S72">
        <v>38</v>
      </c>
      <c r="T72" s="3">
        <f t="shared" si="17"/>
        <v>46934</v>
      </c>
      <c r="U72">
        <v>23</v>
      </c>
      <c r="V72" s="6">
        <f t="shared" si="11"/>
        <v>5655737.7049180325</v>
      </c>
      <c r="W72" s="6">
        <f t="shared" si="18"/>
        <v>62213114.754098319</v>
      </c>
    </row>
    <row r="73" spans="1:23" x14ac:dyDescent="0.25">
      <c r="A73">
        <v>39</v>
      </c>
      <c r="B73" s="3">
        <f t="shared" si="12"/>
        <v>46965</v>
      </c>
      <c r="C73">
        <v>10</v>
      </c>
      <c r="D73" s="6">
        <f t="shared" si="9"/>
        <v>2551020.4081632653</v>
      </c>
      <c r="E73" s="6">
        <f t="shared" si="19"/>
        <v>11479591.836734697</v>
      </c>
      <c r="S73">
        <v>39</v>
      </c>
      <c r="T73" s="3">
        <f t="shared" si="17"/>
        <v>46965</v>
      </c>
      <c r="U73">
        <v>22</v>
      </c>
      <c r="V73" s="6">
        <f t="shared" si="11"/>
        <v>5409836.0655737706</v>
      </c>
      <c r="W73" s="6">
        <f t="shared" si="18"/>
        <v>56803278.688524544</v>
      </c>
    </row>
    <row r="74" spans="1:23" x14ac:dyDescent="0.25">
      <c r="A74">
        <v>40</v>
      </c>
      <c r="B74" s="3">
        <f t="shared" si="12"/>
        <v>46996</v>
      </c>
      <c r="C74">
        <v>9</v>
      </c>
      <c r="D74" s="6">
        <f t="shared" si="9"/>
        <v>2295918.3673469387</v>
      </c>
      <c r="E74" s="6">
        <f t="shared" si="19"/>
        <v>9183673.4693877585</v>
      </c>
      <c r="S74">
        <v>40</v>
      </c>
      <c r="T74" s="3">
        <f t="shared" si="17"/>
        <v>46996</v>
      </c>
      <c r="U74">
        <v>21</v>
      </c>
      <c r="V74" s="6">
        <f t="shared" si="11"/>
        <v>5163934.4262295077</v>
      </c>
      <c r="W74" s="6">
        <f t="shared" si="18"/>
        <v>51639344.262295038</v>
      </c>
    </row>
    <row r="75" spans="1:23" x14ac:dyDescent="0.25">
      <c r="A75">
        <v>41</v>
      </c>
      <c r="B75" s="3">
        <f t="shared" si="12"/>
        <v>47026</v>
      </c>
      <c r="C75">
        <v>8</v>
      </c>
      <c r="D75" s="6">
        <f t="shared" si="9"/>
        <v>2040816.3265306121</v>
      </c>
      <c r="E75" s="6">
        <f t="shared" si="19"/>
        <v>7142857.1428571464</v>
      </c>
      <c r="S75">
        <v>41</v>
      </c>
      <c r="T75" s="3">
        <f t="shared" si="17"/>
        <v>47026</v>
      </c>
      <c r="U75">
        <v>20</v>
      </c>
      <c r="V75" s="6">
        <f t="shared" si="11"/>
        <v>4918032.7868852457</v>
      </c>
      <c r="W75" s="6">
        <f t="shared" si="18"/>
        <v>46721311.475409791</v>
      </c>
    </row>
    <row r="76" spans="1:23" x14ac:dyDescent="0.25">
      <c r="A76">
        <v>42</v>
      </c>
      <c r="B76" s="3">
        <f t="shared" si="12"/>
        <v>47057</v>
      </c>
      <c r="C76">
        <v>7</v>
      </c>
      <c r="D76" s="6">
        <f t="shared" si="9"/>
        <v>1785714.2857142857</v>
      </c>
      <c r="E76" s="6">
        <f t="shared" si="19"/>
        <v>5357142.857142861</v>
      </c>
      <c r="S76">
        <v>42</v>
      </c>
      <c r="T76" s="3">
        <f t="shared" si="17"/>
        <v>47057</v>
      </c>
      <c r="U76">
        <v>19</v>
      </c>
      <c r="V76" s="6">
        <f t="shared" si="11"/>
        <v>4672131.1475409837</v>
      </c>
      <c r="W76" s="6">
        <f t="shared" si="18"/>
        <v>42049180.327868804</v>
      </c>
    </row>
    <row r="77" spans="1:23" x14ac:dyDescent="0.25">
      <c r="A77">
        <v>43</v>
      </c>
      <c r="B77" s="3">
        <f t="shared" si="12"/>
        <v>47087</v>
      </c>
      <c r="C77">
        <v>6</v>
      </c>
      <c r="D77" s="6">
        <f t="shared" si="9"/>
        <v>1530612.2448979591</v>
      </c>
      <c r="E77" s="6">
        <f t="shared" si="19"/>
        <v>3826530.6122449022</v>
      </c>
      <c r="S77">
        <v>43</v>
      </c>
      <c r="T77" s="3">
        <f t="shared" si="17"/>
        <v>47087</v>
      </c>
      <c r="U77">
        <v>18</v>
      </c>
      <c r="V77" s="6">
        <f t="shared" si="11"/>
        <v>4426229.5081967218</v>
      </c>
      <c r="W77" s="6">
        <f t="shared" si="18"/>
        <v>37622950.819672085</v>
      </c>
    </row>
    <row r="78" spans="1:23" x14ac:dyDescent="0.25">
      <c r="A78">
        <v>44</v>
      </c>
      <c r="B78" s="3">
        <f t="shared" si="12"/>
        <v>47118</v>
      </c>
      <c r="C78">
        <v>5</v>
      </c>
      <c r="D78" s="6">
        <f t="shared" si="9"/>
        <v>1275510.2040816327</v>
      </c>
      <c r="E78" s="6">
        <f t="shared" si="19"/>
        <v>2551020.4081632695</v>
      </c>
      <c r="S78">
        <v>44</v>
      </c>
      <c r="T78" s="3">
        <f t="shared" si="17"/>
        <v>47118</v>
      </c>
      <c r="U78">
        <v>17</v>
      </c>
      <c r="V78" s="6">
        <f t="shared" si="11"/>
        <v>4180327.8688524589</v>
      </c>
      <c r="W78" s="6">
        <f t="shared" si="18"/>
        <v>33442622.950819626</v>
      </c>
    </row>
    <row r="79" spans="1:23" x14ac:dyDescent="0.25">
      <c r="A79">
        <v>45</v>
      </c>
      <c r="B79" s="3">
        <f t="shared" si="12"/>
        <v>47149</v>
      </c>
      <c r="C79">
        <v>4</v>
      </c>
      <c r="D79" s="6">
        <f t="shared" si="9"/>
        <v>1020408.163265306</v>
      </c>
      <c r="E79" s="6">
        <f t="shared" si="19"/>
        <v>1530612.2448979635</v>
      </c>
      <c r="S79">
        <v>45</v>
      </c>
      <c r="T79" s="3">
        <f t="shared" si="17"/>
        <v>47149</v>
      </c>
      <c r="U79">
        <v>16</v>
      </c>
      <c r="V79" s="6">
        <f t="shared" si="11"/>
        <v>3934426.2295081969</v>
      </c>
      <c r="W79" s="6">
        <f t="shared" si="18"/>
        <v>29508196.721311428</v>
      </c>
    </row>
    <row r="80" spans="1:23" x14ac:dyDescent="0.25">
      <c r="A80">
        <v>46</v>
      </c>
      <c r="B80" s="3">
        <f t="shared" si="12"/>
        <v>47177</v>
      </c>
      <c r="C80">
        <v>3</v>
      </c>
      <c r="D80" s="6">
        <f t="shared" si="9"/>
        <v>765306.12244897953</v>
      </c>
      <c r="E80" s="6">
        <f t="shared" si="19"/>
        <v>765306.12244898395</v>
      </c>
      <c r="S80">
        <v>46</v>
      </c>
      <c r="T80" s="3">
        <f t="shared" si="17"/>
        <v>47177</v>
      </c>
      <c r="U80">
        <v>15</v>
      </c>
      <c r="V80" s="6">
        <f t="shared" si="11"/>
        <v>3688524.5901639345</v>
      </c>
      <c r="W80" s="6">
        <f t="shared" si="18"/>
        <v>25819672.131147493</v>
      </c>
    </row>
    <row r="81" spans="1:23" x14ac:dyDescent="0.25">
      <c r="A81">
        <v>47</v>
      </c>
      <c r="B81" s="3">
        <f t="shared" si="12"/>
        <v>47208</v>
      </c>
      <c r="C81">
        <v>2</v>
      </c>
      <c r="D81" s="6">
        <f t="shared" si="9"/>
        <v>510204.08163265302</v>
      </c>
      <c r="E81" s="6">
        <f t="shared" si="19"/>
        <v>255102.04081633093</v>
      </c>
      <c r="S81">
        <v>47</v>
      </c>
      <c r="T81" s="3">
        <f t="shared" si="17"/>
        <v>47208</v>
      </c>
      <c r="U81">
        <v>14</v>
      </c>
      <c r="V81" s="6">
        <f t="shared" si="11"/>
        <v>3442622.9508196721</v>
      </c>
      <c r="W81" s="6">
        <f t="shared" si="18"/>
        <v>22377049.180327822</v>
      </c>
    </row>
    <row r="82" spans="1:23" x14ac:dyDescent="0.25">
      <c r="A82">
        <v>48</v>
      </c>
      <c r="B82" s="3">
        <f t="shared" si="12"/>
        <v>47238</v>
      </c>
      <c r="C82">
        <v>1</v>
      </c>
      <c r="D82" s="6">
        <f t="shared" si="9"/>
        <v>255102.04081632651</v>
      </c>
      <c r="E82" s="6">
        <f t="shared" si="19"/>
        <v>4.4237822294235229E-9</v>
      </c>
      <c r="S82">
        <v>48</v>
      </c>
      <c r="T82" s="3">
        <f t="shared" si="17"/>
        <v>47238</v>
      </c>
      <c r="U82">
        <v>13</v>
      </c>
      <c r="V82" s="6">
        <f t="shared" si="11"/>
        <v>3196721.3114754101</v>
      </c>
      <c r="W82" s="6">
        <f t="shared" si="18"/>
        <v>19180327.86885241</v>
      </c>
    </row>
    <row r="83" spans="1:23" x14ac:dyDescent="0.25">
      <c r="D83" s="6"/>
      <c r="S83">
        <v>49</v>
      </c>
      <c r="T83" s="3">
        <f t="shared" si="17"/>
        <v>47269</v>
      </c>
      <c r="U83">
        <v>12</v>
      </c>
      <c r="V83" s="6">
        <f t="shared" si="11"/>
        <v>2950819.6721311477</v>
      </c>
      <c r="W83" s="6">
        <f t="shared" si="18"/>
        <v>16229508.196721263</v>
      </c>
    </row>
    <row r="84" spans="1:23" x14ac:dyDescent="0.25">
      <c r="A84" s="2" t="s">
        <v>74</v>
      </c>
      <c r="S84">
        <v>51</v>
      </c>
      <c r="T84" s="3" t="e">
        <f>EOMONTH((EDATE(#REF!,1)),0)</f>
        <v>#REF!</v>
      </c>
      <c r="U84">
        <v>10</v>
      </c>
      <c r="V84" s="6">
        <f t="shared" si="11"/>
        <v>2459016.3934426229</v>
      </c>
      <c r="W84" s="6" t="e">
        <f>#REF!-V84</f>
        <v>#REF!</v>
      </c>
    </row>
    <row r="85" spans="1:23" x14ac:dyDescent="0.25">
      <c r="S85">
        <v>52</v>
      </c>
      <c r="T85" s="3" t="e">
        <f t="shared" si="17"/>
        <v>#REF!</v>
      </c>
      <c r="U85">
        <v>9</v>
      </c>
      <c r="V85" s="6">
        <f t="shared" si="11"/>
        <v>2213114.7540983609</v>
      </c>
      <c r="W85" s="6" t="e">
        <f t="shared" si="18"/>
        <v>#REF!</v>
      </c>
    </row>
    <row r="86" spans="1:23" x14ac:dyDescent="0.25">
      <c r="S86">
        <v>53</v>
      </c>
      <c r="T86" s="3" t="e">
        <f t="shared" si="17"/>
        <v>#REF!</v>
      </c>
      <c r="U86">
        <v>8</v>
      </c>
      <c r="V86" s="6">
        <f t="shared" si="11"/>
        <v>1967213.1147540985</v>
      </c>
      <c r="W86" s="6" t="e">
        <f t="shared" si="18"/>
        <v>#REF!</v>
      </c>
    </row>
    <row r="87" spans="1:23" x14ac:dyDescent="0.25">
      <c r="S87">
        <v>54</v>
      </c>
      <c r="T87" s="3" t="e">
        <f t="shared" si="17"/>
        <v>#REF!</v>
      </c>
      <c r="U87">
        <v>7</v>
      </c>
      <c r="V87" s="6">
        <f t="shared" si="11"/>
        <v>1721311.475409836</v>
      </c>
      <c r="W87" s="6" t="e">
        <f t="shared" si="18"/>
        <v>#REF!</v>
      </c>
    </row>
    <row r="88" spans="1:23" x14ac:dyDescent="0.25">
      <c r="S88">
        <v>55</v>
      </c>
      <c r="T88" s="3" t="e">
        <f t="shared" si="17"/>
        <v>#REF!</v>
      </c>
      <c r="U88">
        <v>6</v>
      </c>
      <c r="V88" s="6">
        <f t="shared" si="11"/>
        <v>1475409.8360655739</v>
      </c>
      <c r="W88" s="6" t="e">
        <f t="shared" si="18"/>
        <v>#REF!</v>
      </c>
    </row>
    <row r="89" spans="1:23" x14ac:dyDescent="0.25">
      <c r="S89">
        <v>56</v>
      </c>
      <c r="T89" s="3" t="e">
        <f t="shared" si="17"/>
        <v>#REF!</v>
      </c>
      <c r="U89">
        <v>5</v>
      </c>
      <c r="V89" s="6">
        <f t="shared" si="11"/>
        <v>1229508.1967213114</v>
      </c>
      <c r="W89" s="6" t="e">
        <f t="shared" si="18"/>
        <v>#REF!</v>
      </c>
    </row>
    <row r="90" spans="1:23" x14ac:dyDescent="0.25">
      <c r="S90">
        <v>57</v>
      </c>
      <c r="T90" s="3" t="e">
        <f t="shared" si="17"/>
        <v>#REF!</v>
      </c>
      <c r="U90">
        <v>4</v>
      </c>
      <c r="V90" s="6">
        <f t="shared" si="11"/>
        <v>983606.55737704923</v>
      </c>
      <c r="W90" s="6" t="e">
        <f t="shared" si="18"/>
        <v>#REF!</v>
      </c>
    </row>
    <row r="91" spans="1:23" x14ac:dyDescent="0.25">
      <c r="S91">
        <v>58</v>
      </c>
      <c r="T91" s="3" t="e">
        <f t="shared" si="17"/>
        <v>#REF!</v>
      </c>
      <c r="U91">
        <v>3</v>
      </c>
      <c r="V91" s="6">
        <f t="shared" si="11"/>
        <v>737704.91803278693</v>
      </c>
      <c r="W91" s="6" t="e">
        <f t="shared" si="18"/>
        <v>#REF!</v>
      </c>
    </row>
    <row r="92" spans="1:23" x14ac:dyDescent="0.25">
      <c r="S92">
        <v>59</v>
      </c>
      <c r="T92" s="3" t="e">
        <f t="shared" si="17"/>
        <v>#REF!</v>
      </c>
      <c r="U92">
        <v>2</v>
      </c>
      <c r="V92" s="6">
        <f t="shared" si="11"/>
        <v>491803.27868852462</v>
      </c>
      <c r="W92" s="6" t="e">
        <f t="shared" si="18"/>
        <v>#REF!</v>
      </c>
    </row>
    <row r="93" spans="1:23" x14ac:dyDescent="0.25">
      <c r="S93">
        <v>60</v>
      </c>
      <c r="T93" s="3" t="e">
        <f t="shared" si="17"/>
        <v>#REF!</v>
      </c>
      <c r="U93">
        <v>1</v>
      </c>
      <c r="V93" s="6">
        <f t="shared" si="11"/>
        <v>245901.63934426231</v>
      </c>
      <c r="W93" s="6" t="e">
        <f t="shared" si="18"/>
        <v>#REF!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CED33-F204-4D8A-B415-6C783BFADB3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Penjaminan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Dinda Aprilia Pratiwi</dc:creator>
  <cp:lastModifiedBy>Dinda Aprilia Pratiwi</cp:lastModifiedBy>
  <dcterms:created xsi:type="dcterms:W3CDTF">2025-05-15T10:11:40Z</dcterms:created>
  <dcterms:modified xsi:type="dcterms:W3CDTF">2025-05-20T03:12:18Z</dcterms:modified>
</cp:coreProperties>
</file>